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30460" yWindow="-1000" windowWidth="24460" windowHeight="18480" tabRatio="500" activeTab="1"/>
  </bookViews>
  <sheets>
    <sheet name="Overview" sheetId="1" r:id="rId1"/>
    <sheet name="Business Info" sheetId="2" r:id="rId2"/>
    <sheet name="Filmmaker" sheetId="3" r:id="rId3"/>
    <sheet name="Viewer-Subscriber" sheetId="4" r:id="rId4"/>
    <sheet name="Links" sheetId="5" r:id="rId5"/>
  </sheets>
  <calcPr calcId="140001" concurrentCalc="0"/>
  <fileRecoveryPr repairLoad="1"/>
  <extLst>
    <ext xmlns:mx="http://schemas.microsoft.com/office/mac/excel/2008/main" uri="{7523E5D3-25F3-A5E0-1632-64F254C22452}">
      <mx:ArchID Flags="2"/>
    </ext>
  </extLst>
</workbook>
</file>

<file path=xl/calcChain.xml><?xml version="1.0" encoding="utf-8"?>
<calcChain xmlns="http://schemas.openxmlformats.org/spreadsheetml/2006/main">
  <c r="C16" i="5" l="1"/>
  <c r="B16" i="5"/>
  <c r="G15" i="5"/>
  <c r="F15" i="5"/>
  <c r="E15" i="5"/>
  <c r="D15" i="5"/>
  <c r="C15" i="5"/>
  <c r="B15" i="5"/>
  <c r="E13" i="5"/>
  <c r="D13" i="5"/>
  <c r="C13" i="5"/>
  <c r="B13" i="5"/>
  <c r="D12" i="5"/>
  <c r="C12" i="5"/>
  <c r="B12" i="5"/>
  <c r="C11" i="5"/>
  <c r="H10" i="5"/>
  <c r="F10" i="5"/>
  <c r="E10" i="5"/>
  <c r="D10" i="5"/>
  <c r="B10" i="5"/>
  <c r="F9" i="5"/>
  <c r="E9" i="5"/>
  <c r="D9" i="5"/>
  <c r="B9" i="5"/>
  <c r="G8" i="5"/>
  <c r="E8" i="5"/>
  <c r="D8" i="5"/>
  <c r="C8" i="5"/>
  <c r="B8" i="5"/>
  <c r="F7" i="5"/>
  <c r="E7" i="5"/>
  <c r="D7" i="5"/>
  <c r="C7" i="5"/>
  <c r="B7" i="5"/>
  <c r="E6" i="5"/>
  <c r="D6" i="5"/>
  <c r="C6" i="5"/>
  <c r="B6" i="5"/>
  <c r="E4" i="5"/>
  <c r="D4" i="5"/>
  <c r="C4" i="5"/>
  <c r="B4" i="5"/>
  <c r="H3" i="5"/>
  <c r="G3" i="5"/>
  <c r="F3" i="5"/>
  <c r="E3" i="5"/>
  <c r="D3" i="5"/>
  <c r="C3" i="5"/>
  <c r="B3" i="5"/>
  <c r="F2" i="5"/>
  <c r="E2" i="5"/>
  <c r="D2" i="5"/>
  <c r="C2" i="5"/>
  <c r="B2" i="5"/>
  <c r="A18" i="4"/>
  <c r="F4" i="4"/>
  <c r="E6" i="3"/>
  <c r="A22" i="2"/>
  <c r="A21" i="2"/>
  <c r="H4" i="2"/>
  <c r="L3" i="2"/>
  <c r="A21" i="1"/>
  <c r="A20" i="1"/>
  <c r="A18" i="1"/>
  <c r="E8" i="1"/>
</calcChain>
</file>

<file path=xl/sharedStrings.xml><?xml version="1.0" encoding="utf-8"?>
<sst xmlns="http://schemas.openxmlformats.org/spreadsheetml/2006/main" count="432" uniqueCount="432">
  <si>
    <t>Company</t>
  </si>
  <si>
    <t>URL</t>
  </si>
  <si>
    <t>Threat Level</t>
  </si>
  <si>
    <t>Assessment</t>
  </si>
  <si>
    <t>Notes</t>
  </si>
  <si>
    <t>Company</t>
  </si>
  <si>
    <t>Company</t>
  </si>
  <si>
    <t>Company</t>
  </si>
  <si>
    <t>Company</t>
  </si>
  <si>
    <t>Links</t>
  </si>
  <si>
    <t>Prime Instant Video (Amazon)</t>
  </si>
  <si>
    <t>Brand</t>
  </si>
  <si>
    <t>Founded</t>
  </si>
  <si>
    <t>Founders</t>
  </si>
  <si>
    <t># Employees</t>
  </si>
  <si>
    <t># Subscribers</t>
  </si>
  <si>
    <t>http://www.amazon.com/Amazon-Prime-One-Year-Membership/dp/B00DBYBNEE</t>
  </si>
  <si>
    <t># films</t>
  </si>
  <si>
    <t>type of films</t>
  </si>
  <si>
    <t>Monthly Fee</t>
  </si>
  <si>
    <t>PPV?</t>
  </si>
  <si>
    <t>Channel?</t>
  </si>
  <si>
    <t>Set-Top Boxes</t>
  </si>
  <si>
    <t>Links</t>
  </si>
  <si>
    <t>Links</t>
  </si>
  <si>
    <t>Links</t>
  </si>
  <si>
    <t>Links</t>
  </si>
  <si>
    <t>Links</t>
  </si>
  <si>
    <t>Links</t>
  </si>
  <si>
    <t>Prime Instant Video (Amazon)</t>
  </si>
  <si>
    <t>Annual Fee</t>
  </si>
  <si>
    <t>Other Costs</t>
  </si>
  <si>
    <t>Exclusive/Non-Exclsuive</t>
  </si>
  <si>
    <t>Revenue Split</t>
  </si>
  <si>
    <t>Sales v Rental</t>
  </si>
  <si>
    <t>Homepage Customization</t>
  </si>
  <si>
    <t>Discovery Tools</t>
  </si>
  <si>
    <t>Merch Sales Tools</t>
  </si>
  <si>
    <t>Streaming Technology</t>
  </si>
  <si>
    <t>Web Player Technology</t>
  </si>
  <si>
    <t>Other platforms</t>
  </si>
  <si>
    <t>Barriers</t>
  </si>
  <si>
    <t>Notes</t>
  </si>
  <si>
    <t>Prime Instant Video (Amazon)</t>
  </si>
  <si>
    <t>n/a</t>
  </si>
  <si>
    <t>Completely different market, scale, content. 50-50 cut with filmmaker and their control over rental and purchase pricing makes this unattractive - except for the huge market they have.</t>
  </si>
  <si>
    <t>Distrify</t>
  </si>
  <si>
    <t>Distrify</t>
  </si>
  <si>
    <t>Based</t>
  </si>
  <si>
    <t>Parent</t>
  </si>
  <si>
    <t>Areas served</t>
  </si>
  <si>
    <t>Equity</t>
  </si>
  <si>
    <t>Revenue</t>
  </si>
  <si>
    <t>VC Raised</t>
  </si>
  <si>
    <t>Prime Instant Video (Amazon)</t>
  </si>
  <si>
    <t>n/a</t>
  </si>
  <si>
    <t>http://distrify.com/</t>
  </si>
  <si>
    <t>solid business model aimed at the film maker, enablng them DIY distribution across a variety of platforms</t>
  </si>
  <si>
    <t>Fandor</t>
  </si>
  <si>
    <t>n/a</t>
  </si>
  <si>
    <t>n/a</t>
  </si>
  <si>
    <t>n/a</t>
  </si>
  <si>
    <t>n/a</t>
  </si>
  <si>
    <t>n/a</t>
  </si>
  <si>
    <t>n/a</t>
  </si>
  <si>
    <t>n/a</t>
  </si>
  <si>
    <t>offers no services to filmmaker</t>
  </si>
  <si>
    <t>http://www.fandor.com/</t>
  </si>
  <si>
    <t>Fandor</t>
  </si>
  <si>
    <t>Prime Instant Video (Amazon)</t>
  </si>
  <si>
    <t>15,000+ (1)</t>
  </si>
  <si>
    <t>movies and TV shows</t>
  </si>
  <si>
    <t>free - as part of 99/yr package Amazon Prime.</t>
  </si>
  <si>
    <t>n/a</t>
  </si>
  <si>
    <t>no</t>
  </si>
  <si>
    <t>The company has been rumored to be working on a television add-on which will be ad-supported (like YouTube)</t>
  </si>
  <si>
    <t>https://angel.co/fandor</t>
  </si>
  <si>
    <t>With more than 10000 films drawn from non-mainstream library, with the beginnings of inroads into the film festival world, and with strong name recognition Fandor are the up-and-coming kids on the block. However they don't seem to have distribution other than in Canada or the US</t>
  </si>
  <si>
    <t>Hulu</t>
  </si>
  <si>
    <t>http://www.indiewire.com/article/sxsw-ted-hope-talks-about-his-plans-for-fandor</t>
  </si>
  <si>
    <t>http://www.hulu.com/</t>
  </si>
  <si>
    <t>http://en.wikipedia.org/wiki/Hulu</t>
  </si>
  <si>
    <t>Hulu</t>
  </si>
  <si>
    <t>http://www.hulu.com/</t>
  </si>
  <si>
    <t>Completely different market, scale, content</t>
  </si>
  <si>
    <t>Hulu viewership appears to be on a general decline, dropping to 19 million unique viewers in December 2011, and then to 12 million in August 2012. By March 2013, the companies which own the site were considering looking for buyers for the site, with Disney and News Corp reportedly at odds about focusing on free or paid content, respectively.</t>
  </si>
  <si>
    <t>IndieFlix</t>
  </si>
  <si>
    <t>http://indieflix.com/</t>
  </si>
  <si>
    <t>IndieFlix</t>
  </si>
  <si>
    <t>Threat level is diminished by apparent mismanagement, particularly by the CEO. Although glassdoor reviews should sometimes be taken with a grain of salt, they consistently harp on the same concerns which doesn't show great propsect for the company.</t>
  </si>
  <si>
    <t>IndieReign</t>
  </si>
  <si>
    <t/>
  </si>
  <si>
    <t>Distrify</t>
  </si>
  <si>
    <t>$0 or $252</t>
  </si>
  <si>
    <t>Free (Indie); EU15/mo (Pro); EU74/mo (Distributor); EU377/mo (Studio)</t>
  </si>
  <si>
    <t>65-70 - transaction fee (Indie); variable rates (Pro, Distributor and Studio)</t>
  </si>
  <si>
    <t>Sales + Rental</t>
  </si>
  <si>
    <t>poor</t>
  </si>
  <si>
    <t>2011 / 1994</t>
  </si>
  <si>
    <t>Jeff Bezos</t>
  </si>
  <si>
    <t>none</t>
  </si>
  <si>
    <t>yes (based on type of monthly membership)</t>
  </si>
  <si>
    <t>millions</t>
  </si>
  <si>
    <t>Seattle</t>
  </si>
  <si>
    <t>Amazon</t>
  </si>
  <si>
    <t>worldwide</t>
  </si>
  <si>
    <t>9.74B</t>
  </si>
  <si>
    <t>74.45B</t>
  </si>
  <si>
    <t>n/a</t>
  </si>
  <si>
    <t>Distrify</t>
  </si>
  <si>
    <t>Distrify turns film sharing into sales and your fans into a community</t>
  </si>
  <si>
    <t>Peter Gerard, CEO; Andy Green, COO; David Nicholas Wilkinson, Chairman [http://distrify.com/team]</t>
  </si>
  <si>
    <t>12? [http://distrify.com/team]</t>
  </si>
  <si>
    <t>?</t>
  </si>
  <si>
    <t>LA (and Glasgow, Edinburgh, Tel Aviv and London)</t>
  </si>
  <si>
    <t>n/a</t>
  </si>
  <si>
    <t>global? (UK - via alliance with Tank Top Films); website says "sell anywhere"</t>
  </si>
  <si>
    <t>A lot of work upfront on the part of the content creator</t>
  </si>
  <si>
    <t>Distrify is a powerful suite of digital tools that turn the entire internet into a movie marketplace; Distrify is a toolset that turns the entire internet into a viral distribution platform. Imagine that your film is a nail. Distrify is the hammer. You need to hammer your film with Distrify in order to make sales and grow your audience.</t>
  </si>
  <si>
    <t>?</t>
  </si>
  <si>
    <t>?</t>
  </si>
  <si>
    <t>Gary Hustwit (known for Helvetica and Objectified) got in touch with us when planning the digital release of Urbanized - the final film in his design trilogy. While Urbanized was still in cinemas, Gary also offered it as an exclusive $6.99 premium rental from his website. Distrify enabled him to launch the film globally and start a viral spread of the film via social media. (2)</t>
  </si>
  <si>
    <t>Distrify’s direct-to-fan online model uses Sharing Rewards tools to encourage film fans to build curated collections, share them and earn money for doing so</t>
  </si>
  <si>
    <t>Fandor</t>
  </si>
  <si>
    <t>All for film.</t>
  </si>
  <si>
    <t>2009</t>
  </si>
  <si>
    <t>Dan Aronson, Jonathan Marlow, Albert Reinhardt, Montgomery Kosma; Ted Hope joined 2013</t>
  </si>
  <si>
    <t>IndieReign’s unique model revolves around rewarding users for sharing and promoting films to their social networks. “We help filmmakers sell more films, by providing an army of incentivized promoters who are rewarded for sharing. This allows filmmakers to reach outside their existing social networks. We are gamifying film distribution” said founder David White.</t>
  </si>
  <si>
    <t>Mubi</t>
  </si>
  <si>
    <t>http://mubi.com/</t>
  </si>
  <si>
    <t>iOS devices in addition to its Kindle Fire</t>
  </si>
  <si>
    <t>Interesting model re: rights in that "Instead of a large a la carte library, MUBI instead shows a continually rotating lineup of 30 films at once. A new film is added every day, and every film running for 30 days"</t>
  </si>
  <si>
    <t>Mubi is a must-visit for those looking to expand their cinematic horizons, and WHO ARE UNSURE WHERE TO BEGIN</t>
  </si>
  <si>
    <t>Netflix</t>
  </si>
  <si>
    <t>https://www.netflix.com/</t>
  </si>
  <si>
    <t>If they ever begin to focus on the Indie market they might blow everyone else out of the game</t>
  </si>
  <si>
    <t>Reelhouse</t>
  </si>
  <si>
    <t>http://www.reelhouse.org/</t>
  </si>
  <si>
    <t>Excellent marketing, metrics and distribution toolset for producers, Reelhouse is sure to get intense loyalty and might displace Vimeo as the de facto platform for producers.</t>
  </si>
  <si>
    <t>2500 in 2011 (3).  "substantially less than 1M" (5)</t>
  </si>
  <si>
    <t>San Fransisco</t>
  </si>
  <si>
    <t>SnagFilms</t>
  </si>
  <si>
    <t>snagfilms.com</t>
  </si>
  <si>
    <t>SnagFilms’ curated collection is viewed on its own site and a digital network of more than 110,000 affiliated sites and webpages worldwide, including partners such as Comcast's XfinityTV.com, Hulu,[8] the Starbucks Digital Network, IMDb, AOL/Huffington Post, hundreds of non-profits, special interest sites and blogs — and via its applications for tablets, including Apple’s iPad (AirPlay-enabled),[9] Amazon’s Kindle Fire, Blackberry Playbookand other Android-based tablets; Android smartphones; OTT platforms Roku and Boxee; and soon to launch on connected TVs from Sony, Samsungand Vizio. SnagFilms’ titles have been featured on more than 3.5 billion pageviews across its network. Now also on IMDB and YouTube.</t>
  </si>
  <si>
    <t>VHX</t>
  </si>
  <si>
    <t>http://www.vhx.tv/</t>
  </si>
  <si>
    <t>Seems to have a pretty formidable learning curve and, therefore, barrier to entry. Definitely in the same category as Reelhouse and Distrify. But gets a rave review in Douglas Horn's column "in most respects VHX is the VOD platform that I would create if I could simply list a bunch of features and not have to, you know, actually work for years to make the thing work."</t>
  </si>
  <si>
    <t>For the DIY producer. VHX is a digital distribution platform that helps independent artists sell video content and connect directly with their fans. The platform allows artists to sell content directly from their own website, providing design, social media integration, SEO optimization, and analytics tools.</t>
  </si>
  <si>
    <t>Vimeo-on-Demand</t>
  </si>
  <si>
    <t>http://vimeo.com</t>
  </si>
  <si>
    <t>Deep pockets, strong loyalty from producers, excellent player technology,100 million users, excellent tools for film producers, and already with film festival partnerships? Watch out: these guys have it all - though unclear on what their global distribution progress is thus far</t>
  </si>
  <si>
    <t>IndieReign</t>
  </si>
  <si>
    <t>Vimeo is clearly trying to break out as a leader in the VOD space. They make a lot of the right moves and have put money into attracting quality content. They seem really well backed and it’s hard to doubt that they will still be around in another five years. However I do have my nagging doubts about the platform for VOD. First, I just can’t get past the fact that even after a year of filmmakers grousing about buyers needing to sign up for a Vimeo account to buy a film, they haven’t done anything about it. Vimeo is the only platform here that demands this and to me, not only is this issue a biggie, but the fact that Vimeo is not listening to their core audience is an entirely different red flag.</t>
  </si>
  <si>
    <t>Infinity</t>
  </si>
  <si>
    <t>http://www.canalplay.com/</t>
  </si>
  <si>
    <t>US, Canada</t>
  </si>
  <si>
    <t>Mubi</t>
  </si>
  <si>
    <t>?</t>
  </si>
  <si>
    <t>?</t>
  </si>
  <si>
    <t>?</t>
  </si>
  <si>
    <t>"We are the only global VoD platform</t>
  </si>
  <si>
    <t>Hulu</t>
  </si>
  <si>
    <t>Netflix</t>
  </si>
  <si>
    <t>to help people find and enjoy the world's premium video content when, where and how they want it</t>
  </si>
  <si>
    <t>FilmoTV</t>
  </si>
  <si>
    <t>http://www.filmotv.fr</t>
  </si>
  <si>
    <t>Fandor</t>
  </si>
  <si>
    <t>Reelhouse</t>
  </si>
  <si>
    <t>FilmFestivalFlix</t>
  </si>
  <si>
    <t>http://filmfestivalflix.com/</t>
  </si>
  <si>
    <t>Resources:</t>
  </si>
  <si>
    <t>Fandor employs a revenue-sharing business model where a portion of all subscription revenue is paid to the filmmakers and distributors whose content Fandor licenses1</t>
  </si>
  <si>
    <t>https://angel.co/reelhouse</t>
  </si>
  <si>
    <t>SnagFilms</t>
  </si>
  <si>
    <t>Hulu</t>
  </si>
  <si>
    <t>N/A</t>
  </si>
  <si>
    <t>N/A</t>
  </si>
  <si>
    <t>N/A</t>
  </si>
  <si>
    <t>N/A</t>
  </si>
  <si>
    <t>N/A</t>
  </si>
  <si>
    <t>N/A</t>
  </si>
  <si>
    <t>N/A</t>
  </si>
  <si>
    <t>N/A</t>
  </si>
  <si>
    <t>If you are interested in becoming a content provider to Hulu, please email us at content@hulu.com.</t>
  </si>
  <si>
    <t>IndieFlix</t>
  </si>
  <si>
    <t>http://nofilmschool.com/2013/09/direct-distribution-roundup-whos-todays-digital-tools/</t>
  </si>
  <si>
    <t>VHX</t>
  </si>
  <si>
    <t>Vimeo-on-Demand</t>
  </si>
  <si>
    <t>both</t>
  </si>
  <si>
    <t>The website already has about 70 films available and is constantly uploading more from a recently-secured 1000- film back catalogue from international film distribution companies Vanguard Cinema and Cinify.</t>
  </si>
  <si>
    <t>IndieReign</t>
  </si>
  <si>
    <t>Infinity</t>
  </si>
  <si>
    <t>FilmoTV</t>
  </si>
  <si>
    <t>70/30 - transaction fee</t>
  </si>
  <si>
    <t>Sales + Rental</t>
  </si>
  <si>
    <t>none</t>
  </si>
  <si>
    <t>VERY GOOD</t>
  </si>
  <si>
    <t>FilmFestivalFlix</t>
  </si>
  <si>
    <t>no</t>
  </si>
  <si>
    <t>Mike Hopkins</t>
  </si>
  <si>
    <t>3M+ (paid) (2012)</t>
  </si>
  <si>
    <t>LA</t>
  </si>
  <si>
    <t>NBCUniversal Television Group, Fox Broadcasting Company, Disney–ABC Television Group</t>
  </si>
  <si>
    <t>United States, Japan,Canada</t>
  </si>
  <si>
    <t>$1B</t>
  </si>
  <si>
    <t>$695.43M (2012)</t>
  </si>
  <si>
    <t>IndieFlix</t>
  </si>
  <si>
    <t>The world's favorite independent movies</t>
  </si>
  <si>
    <t>Scilla Andreen, Chief Executive Officer; Kristie Lanum, Chief Operating Officer</t>
  </si>
  <si>
    <t>Distrify</t>
  </si>
  <si>
    <t>San Francisco</t>
  </si>
  <si>
    <t>n/a</t>
  </si>
  <si>
    <t>mainly independent</t>
  </si>
  <si>
    <t>global?</t>
  </si>
  <si>
    <t>n/a</t>
  </si>
  <si>
    <t>pay/view or purchase on Blu-Ray or DVD</t>
  </si>
  <si>
    <t>n/a</t>
  </si>
  <si>
    <t>no</t>
  </si>
  <si>
    <t>Distrify video player works across all video-enabled internet devices, including PCs, phones, tablets and many TVs</t>
  </si>
  <si>
    <t>Fandor</t>
  </si>
  <si>
    <t>10,000+</t>
  </si>
  <si>
    <t>schlocky zombie musicals, forgotten noirs, chopsocky martial arts extravaganzas and film hand-picked from more than 200 genres, subgenres and sub-subgenres</t>
  </si>
  <si>
    <t>10/mo; 90/yr</t>
  </si>
  <si>
    <t>RTMPE via Wowza on EC2? (DRM and DRM-free options?)</t>
  </si>
  <si>
    <t>jwplayer (flash)</t>
  </si>
  <si>
    <t>Hulu</t>
  </si>
  <si>
    <t>IndieReign</t>
  </si>
  <si>
    <t>With IndieReign you are buying directly from the filmmaker...</t>
  </si>
  <si>
    <t>David White, CEO; Phil McCaw, Chairman</t>
  </si>
  <si>
    <t>50,000 (1)</t>
  </si>
  <si>
    <t>Hamilton, NZ</t>
  </si>
  <si>
    <t>n/a</t>
  </si>
  <si>
    <t>US, India, New Zealand</t>
  </si>
  <si>
    <t>$500k (2); $440k raised for 54 projects via IndeGogo</t>
  </si>
  <si>
    <t>Mubi</t>
  </si>
  <si>
    <t>online cinematheque</t>
  </si>
  <si>
    <t>2007</t>
  </si>
  <si>
    <t>Efe Cakarel</t>
  </si>
  <si>
    <t>6 million + (2013)</t>
  </si>
  <si>
    <t>SF / LDN / PAR / NY / Istanbul</t>
  </si>
  <si>
    <t>n/a</t>
  </si>
  <si>
    <t>200+ countries</t>
  </si>
  <si>
    <t>?</t>
  </si>
  <si>
    <t>?</t>
  </si>
  <si>
    <t>750K (A); 2.4M (C); $8.25M | 7.5M (D)</t>
  </si>
  <si>
    <t>TV shows, clips, movies</t>
  </si>
  <si>
    <t>Free/$7.99/mo (Hulu Plus, which has no ads)</t>
  </si>
  <si>
    <t>yes</t>
  </si>
  <si>
    <t>n/a</t>
  </si>
  <si>
    <t>Browser, Hulu Desktop, iTunes, Chromecast, BluRay, TiVo, TV, smartphones, tablets, Wii, Wii U, Nintendo 3DS, PlayStation 3, PlayStation 4, Xbox 360, and Xbox One, ETC</t>
  </si>
  <si>
    <t>IndieFlix</t>
  </si>
  <si>
    <t>Unlimited access to thousands of the world's favorite shorts, documentaries and feature films.</t>
  </si>
  <si>
    <t>$5/month First Month Free Cancel Anytime; $50/year</t>
  </si>
  <si>
    <t>Netflix</t>
  </si>
  <si>
    <t>It just might bring everyone together</t>
  </si>
  <si>
    <t>Kaltura (via Akamai)</t>
  </si>
  <si>
    <t>Kaltura, limited customization, scrubber with thumbnails</t>
  </si>
  <si>
    <t>xbox, roku</t>
  </si>
  <si>
    <t>Reed Hastings, co-founder and CEO David Wells, CFO Neil Hunt, CTO Ted Sarandos, Chief Content Officer</t>
  </si>
  <si>
    <t>2022 full-time</t>
  </si>
  <si>
    <t>IndieReign</t>
  </si>
  <si>
    <t>40.4 million (31.2 million in U.S.)</t>
  </si>
  <si>
    <t>70+ (2012)</t>
  </si>
  <si>
    <t>Los Gatos, California</t>
  </si>
  <si>
    <t>n/a</t>
  </si>
  <si>
    <t>action, abstract, animated, comedy, childrens, crime, drama, documentary, fantasy, horror, musical, romance, sci fi, thriller, war, western, other</t>
  </si>
  <si>
    <t>n/a</t>
  </si>
  <si>
    <t>United States Canada Mexico South America United Kingdom Ireland Netherlands Nordic countries Northern Europe; "Sorry, Netflix is not available in your country yet. Enter your email &amp; we'll let you know when Netflix is available."</t>
  </si>
  <si>
    <t>US$1.33 billion</t>
  </si>
  <si>
    <t>US$4.37 billion (FY 2013)</t>
  </si>
  <si>
    <t>movie maker sets the price</t>
  </si>
  <si>
    <t>n/a</t>
  </si>
  <si>
    <t>?</t>
  </si>
  <si>
    <t>IndieReign offers a software video player that can be embedded into any website. It allows a movie to be bought and downloaded, or rented and streamed</t>
  </si>
  <si>
    <t>Reelhouse</t>
  </si>
  <si>
    <t>Films, directly from their creators</t>
  </si>
  <si>
    <t>2011</t>
  </si>
  <si>
    <t>Mubi</t>
  </si>
  <si>
    <t>30/month</t>
  </si>
  <si>
    <t>Bill Mainguy, CEO and Bill Harrison, COO</t>
  </si>
  <si>
    <t>all</t>
  </si>
  <si>
    <t>4.99EU/mo. (4.66/mo 6 mos. 2.91/mo 12 mos)</t>
  </si>
  <si>
    <t>Vancouver, BC, Los Angeles</t>
  </si>
  <si>
    <t>n/a</t>
  </si>
  <si>
    <t>n/a</t>
  </si>
  <si>
    <t>n/a</t>
  </si>
  <si>
    <t>$65.2M</t>
  </si>
  <si>
    <t>$1.1M (seed round, 2011)</t>
  </si>
  <si>
    <t>Samsung Smart TV. app allows users to stream the selection of 30 films on their iPad or send it to Apple TV using AirPlay. PC, Mac, Sony BRAVIA, iPad / iPhone and Playstation ® 3</t>
  </si>
  <si>
    <t>SnagFilms</t>
  </si>
  <si>
    <t>SnagFilms people are movie people. Let's do this thing</t>
  </si>
  <si>
    <t>Netflix</t>
  </si>
  <si>
    <t>Ted Leonsis,VC Miles Gilburne (AOL billionaire)</t>
  </si>
  <si>
    <t>[can't access Netflix from France - someone else needs to provide info</t>
  </si>
  <si>
    <t>"IndieReign is your Independent Film Marketplace; where filmmakers sell direct to fans and film lovers discover rewarding film experiences. Join the revolution of indie film today!"</t>
  </si>
  <si>
    <t>40 (2011)</t>
  </si>
  <si>
    <t>100% of the distribution rights stay with the filmmakers. We take a percentage to cover our costs only when the film is sold- we both put in a little to make a lot</t>
  </si>
  <si>
    <t>SnagFilms’ titles have been featured on more than 3.5 billion pageviews across its network</t>
  </si>
  <si>
    <t>Washington, D.C., and New York</t>
  </si>
  <si>
    <t>PCs and Macs; iOS, Android and Windows devices; nearly every connected TV and Blu-ray player; major game consoles; Chrome devices; TiVo; and Apple TV</t>
  </si>
  <si>
    <t>“The big dream [for film-makers] is to be up in a theatre, but it's just not going to happen,” said White, quoting the statistic that only 1 per cent of films made around the world will get theatrical distribution deals. “Technology enables anyone to make a film with a $3000 camera and a computer, and now crowd-funding enables them to get the budget to make a fairly decent film, and hopefully IndieReign fulfils that last piece of the puzzle, which is selling the film,” he said. For example, IndieReign uses Facebook to enable its film-makers to link their social media promotional activity to an all-in-one e-commerce site for their finished movie product</t>
  </si>
  <si>
    <t>White’s pitch: every year, more than 10,000 films are submitted to the Sundance festival alone (many of them shorts) but only around 1% gain a global distribution deal.</t>
  </si>
  <si>
    <t>Reelhouse</t>
  </si>
  <si>
    <t>Mubi</t>
  </si>
  <si>
    <t>Artistic | Documentary | Drama| Horror | Music &amp; Bands | Nature &amp; Timelapses |Sports | Action | Comedy</t>
  </si>
  <si>
    <t>Netflix</t>
  </si>
  <si>
    <t>n/a</t>
  </si>
  <si>
    <t>[can't access Netflix from France - someone else needs to provide info</t>
  </si>
  <si>
    <t>Reelhouse</t>
  </si>
  <si>
    <t>n/a</t>
  </si>
  <si>
    <t>yes - producer sets price. Customer can buy (and download) film; or rent for 48 hrs</t>
  </si>
  <si>
    <t>Chrome; (others “coming soon”</t>
  </si>
  <si>
    <t>cloudfront, DRM-free</t>
  </si>
  <si>
    <t>customized video.js player, scrubber with thumbnails, HD, custom buttons (also in fullscreen). Flash player, and a default HTML5 player, encoding in H.264. HD throttles from 720 to 1080</t>
  </si>
  <si>
    <t>mobile</t>
  </si>
  <si>
    <t>SnagFilms</t>
  </si>
  <si>
    <t>10000+</t>
  </si>
  <si>
    <t>advertising-supported documentary films</t>
  </si>
  <si>
    <t>Advertising- Supported</t>
  </si>
  <si>
    <t>yes</t>
  </si>
  <si>
    <t>VHX</t>
  </si>
  <si>
    <t>US only</t>
  </si>
  <si>
    <t>$50M (2011)</t>
  </si>
  <si>
    <t>$10M (2011)</t>
  </si>
  <si>
    <t>VHX</t>
  </si>
  <si>
    <t>Sell video directly to your audience.</t>
  </si>
  <si>
    <t>Vimeo-on-Demand</t>
  </si>
  <si>
    <t>Free or $60-per-year Vimeo Plus</t>
  </si>
  <si>
    <t>full-length films, entire series, and individual episodes at prices as low as $0.99</t>
  </si>
  <si>
    <t>yes</t>
  </si>
  <si>
    <t>Roku, Samsung, Xbox</t>
  </si>
  <si>
    <t>HTML5: The player defaults to HTML5 to provide the most elegant viewing experience on desktop, mobile, and tablet. It responds to its locations to dynamically load design elements and assure optimal viewing</t>
  </si>
  <si>
    <t>Apple TV, iOS, Android, Windows Phone, Xbox, Samsung TV/Blu-Ray, Roku, Google TV, Boxee, WD TV, Panaconic VIERA, Pilips TV, LG TV, Ouya, etc.</t>
  </si>
  <si>
    <t>Infinity</t>
  </si>
  <si>
    <t>Jamie Wilkinson, Casey Pugh</t>
  </si>
  <si>
    <t>1700+, 2416 kids episodes, 4415 TV series episodes</t>
  </si>
  <si>
    <t>all</t>
  </si>
  <si>
    <t>NYC</t>
  </si>
  <si>
    <t>6.99EU/month (PC, Mac and iPad) or 9.99EU/month (TV, PC, Mac and iPad</t>
  </si>
  <si>
    <t>yes</t>
  </si>
  <si>
    <t>?</t>
  </si>
  <si>
    <t>2011: bootstrap | 2012: 1.25M seed funding | 2013: 3.25M Series A Round</t>
  </si>
  <si>
    <t>?</t>
  </si>
  <si>
    <t>?</t>
  </si>
  <si>
    <t>TV, PC, Mac, iPad</t>
  </si>
  <si>
    <t>Vimeo-on-Demand</t>
  </si>
  <si>
    <t>Film with a Passion</t>
  </si>
  <si>
    <t>FilmoTV</t>
  </si>
  <si>
    <t>500 + Warner, Pathé, Bac, Opening and Wild Bunch catalogs</t>
  </si>
  <si>
    <t>Adventure / Action | Comedy | Fantasy / Horror | Crime / Thriller | Science fiction | Drama | Youth | Policy | History | Western | War | Martial Arts | Musical | Documentary | Erotic | Film X</t>
  </si>
  <si>
    <t>9.99EU/mo from selection of 50 films, renewed 2x/month</t>
  </si>
  <si>
    <t>2.99EU/film (dlownload)</t>
  </si>
  <si>
    <t>yes</t>
  </si>
  <si>
    <t>N/A</t>
  </si>
  <si>
    <t>?</t>
  </si>
  <si>
    <t>?</t>
  </si>
  <si>
    <t>PLATFORMS!!!  September 2011: Filmo TV Launches Android Application April 2012: Filmo TV is placed on Orange December 2012: FilmoTV launches its application on LG Smart TV December 2012: FilmoTV launches its application on Samsung Smart TV October 2012: FilmoTV launches iPad application October 2012: FilmoTV launches its application on Philips Smart TV December 2013: FilmoTV launches its application for Playstation 4 February 2014: FilmoTV launches its application for Playstation 3</t>
  </si>
  <si>
    <t>94/6 - transaction fee</t>
  </si>
  <si>
    <t>Sales + Rental (48 hrs only)</t>
  </si>
  <si>
    <t>good</t>
  </si>
  <si>
    <t>good</t>
  </si>
  <si>
    <t>yes</t>
  </si>
  <si>
    <t>A lot of work upfront on the part of the content creator</t>
  </si>
  <si>
    <t>Producers retain all of their rights and that your relationships are non-exclusive. Back end tools provides insight to what websites &amp; regions viewers are directed from, subscriber information, viewing statistics over time, dropoff rates and purchasing fulfilment information. Flmmakers get to keep this information on Reelhouse, and establish long term, intimate relationships with their audience that they can leverage for their next production.</t>
  </si>
  <si>
    <t>SnagFilms</t>
  </si>
  <si>
    <t>VHX</t>
  </si>
  <si>
    <t>90/0.50 cents</t>
  </si>
  <si>
    <t>Sales Only</t>
  </si>
  <si>
    <t>VERY GOOD</t>
  </si>
  <si>
    <t>none</t>
  </si>
  <si>
    <t>yes</t>
  </si>
  <si>
    <t>Lack of marketplace to browse</t>
  </si>
  <si>
    <t>Vimeo-on-Demand</t>
  </si>
  <si>
    <t>$199 +</t>
  </si>
  <si>
    <t>3-5%</t>
  </si>
  <si>
    <t>2004</t>
  </si>
  <si>
    <t>Jake Lodwick and Zach Klein</t>
  </si>
  <si>
    <t>250 (4)</t>
  </si>
  <si>
    <t>100 million unique visitors per month; more than 22 million registered users</t>
  </si>
  <si>
    <t>U.S.</t>
  </si>
  <si>
    <t>IAC/InterActiveCorp</t>
  </si>
  <si>
    <t>worldwide; available English, Spanish, German, French</t>
  </si>
  <si>
    <t>/</t>
  </si>
  <si>
    <t>?</t>
  </si>
  <si>
    <t>?</t>
  </si>
  <si>
    <t>Infinity</t>
  </si>
  <si>
    <t>1000s of movies, series and cartoons everywhere at once, unlimited</t>
  </si>
  <si>
    <t>2012?</t>
  </si>
  <si>
    <t>?</t>
  </si>
  <si>
    <t>?</t>
  </si>
  <si>
    <t>?</t>
  </si>
  <si>
    <t>Paris</t>
  </si>
  <si>
    <t>Canal Plus</t>
  </si>
  <si>
    <t>France</t>
  </si>
  <si>
    <t>?</t>
  </si>
  <si>
    <t>?</t>
  </si>
  <si>
    <t>?</t>
  </si>
  <si>
    <t>FilmoTV</t>
  </si>
  <si>
    <t>Découvrez le meilleur des cinémas | Discover the best films</t>
  </si>
  <si>
    <t>Bruno Delecour</t>
  </si>
  <si>
    <t>?</t>
  </si>
  <si>
    <t>?</t>
  </si>
  <si>
    <t>Paris</t>
  </si>
  <si>
    <t>Wild Bunch; partnered with Art Alliance Media and Videofutur</t>
  </si>
  <si>
    <t>90/10 - transaction fee</t>
  </si>
  <si>
    <t>Sales + Rental</t>
  </si>
  <si>
    <t>good</t>
  </si>
  <si>
    <t>VERY GOOD</t>
  </si>
  <si>
    <t>yes</t>
  </si>
  <si>
    <t>Must sign up Vimeo to purchase</t>
  </si>
  <si>
    <t>https://vimeo.com/stats</t>
  </si>
  <si>
    <t>France</t>
  </si>
  <si>
    <t>?</t>
  </si>
  <si>
    <t>?</t>
  </si>
  <si>
    <t>?</t>
  </si>
  <si>
    <t>FilmFestivalFlix</t>
  </si>
  <si>
    <t>think independently + We watch thousands of mediocre films… so you don’t have to</t>
  </si>
  <si>
    <t>Benjamin Oberman, Jordana Oberman</t>
  </si>
  <si>
    <t>1 http://www.indiewire.com/article/5-daily-tech-stories-that-filmmakers-and-film-fans-must-read-cronenberg-on-vine</t>
  </si>
  <si>
    <t>Infinity</t>
  </si>
  <si>
    <t>N/A</t>
  </si>
  <si>
    <t>rental (?)</t>
  </si>
  <si>
    <t>FilmoTV</t>
  </si>
  <si>
    <t>columnists and experts will introduce films in a one-minute video, with photos, filmographies, movie summaries, reports and interviews</t>
  </si>
  <si>
    <t>Footnotes</t>
  </si>
  <si>
    <t>1 http://en.wikipedia.org/wiki/Fandor_(film_site)#Business_Model</t>
  </si>
  <si>
    <t>2 http://distrify.com/examples</t>
  </si>
  <si>
    <t>2 http://www.stuff.co.nz/business/industries/7794236/Startup-aids-DIY-film-sales</t>
  </si>
  <si>
    <t>3 https://angel.co/fandor</t>
  </si>
  <si>
    <t>“Subscription Video on Demand” (SVOD) services based in France with annual earnings of more than 10 million euros are required to hand over 15 percent of their revenues to the European film industry and 12 percent to French filmmakers. France insists that 40 percent of mainstream broadcasters’ content must be in French, while existing SVOD providers – including Canal Plus’ “Infinity” and Wild Bunch’s “Filmo TV” – are currently forced to wait 36 months after a film’s cinema release before they can stream that content online.</t>
  </si>
  <si>
    <t>Netflix is already present in seven countries in Europe, but opted for a headquarters currently based in Luxembourg more than creating local subsidiary. This fairly standard tax optimization strategy allows it to evade local laws by not declaring in each country revenue actually achieved.</t>
  </si>
  <si>
    <t>Three months after our launch, Sundance approached us with a partnership opportunity within their Artist Services initiative. Announced at their 2013 festival, we became a preferred platform for all Sundance Alumni, seeking creative distribution, funding and marketing models.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</si>
</sst>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
    <numFmt numFmtId="165" formatCode="&quot;$&quot;#,##0"/>
    <numFmt numFmtId="166" formatCode="&quot;$&quot;#,##0.00"/>
  </numFmts>
  <fonts count="38" x14ac:knownFonts="1">
    <font>
      <sz val="10"/>
      <name val="Arial"/>
    </font>
    <font>
      <sz val="9"/>
      <name val="Arial"/>
    </font>
    <font>
      <b/>
      <sz val="9"/>
      <name val="Arial"/>
    </font>
    <font>
      <b/>
      <sz val="10"/>
      <name val="Arial"/>
    </font>
    <font>
      <b/>
      <sz val="10"/>
      <name val="Arial"/>
    </font>
    <font>
      <u/>
      <sz val="8"/>
      <color rgb="FF0000FF"/>
      <name val="Arial"/>
    </font>
    <font>
      <u/>
      <sz val="8"/>
      <color rgb="FF0000FF"/>
      <name val="Arial"/>
    </font>
    <font>
      <u/>
      <sz val="9"/>
      <color rgb="FF0000FF"/>
      <name val="Arial"/>
    </font>
    <font>
      <sz val="8"/>
      <name val="Arial"/>
    </font>
    <font>
      <sz val="10"/>
      <name val="Arial"/>
    </font>
    <font>
      <sz val="8"/>
      <color rgb="FF000000"/>
      <name val="Arial"/>
    </font>
    <font>
      <u/>
      <sz val="8"/>
      <color rgb="FFFF0000"/>
      <name val="Arial"/>
    </font>
    <font>
      <u/>
      <sz val="9"/>
      <color rgb="FF0000FF"/>
      <name val="Arial"/>
    </font>
    <font>
      <u/>
      <sz val="8"/>
      <color rgb="FF0000FF"/>
      <name val="Arial"/>
    </font>
    <font>
      <sz val="10"/>
      <color rgb="FFFF0000"/>
      <name val="Arial"/>
    </font>
    <font>
      <u/>
      <sz val="8"/>
      <color rgb="FF0000FF"/>
      <name val="Arial"/>
    </font>
    <font>
      <sz val="8"/>
      <color rgb="FFFF0000"/>
      <name val="Arial"/>
    </font>
    <font>
      <u/>
      <sz val="10"/>
      <color rgb="FF0000FF"/>
      <name val="Arial"/>
    </font>
    <font>
      <i/>
      <sz val="8"/>
      <name val="Arial"/>
    </font>
    <font>
      <u/>
      <sz val="8"/>
      <color rgb="FFFF0000"/>
      <name val="Arial"/>
    </font>
    <font>
      <u/>
      <sz val="8"/>
      <color rgb="FF0000FF"/>
      <name val="Arial"/>
    </font>
    <font>
      <u/>
      <sz val="8"/>
      <color rgb="FF0000FF"/>
      <name val="Arial"/>
    </font>
    <font>
      <u/>
      <sz val="9"/>
      <color rgb="FF0000FF"/>
      <name val="Arial"/>
    </font>
    <font>
      <sz val="8"/>
      <color rgb="FF222222"/>
      <name val="Arial"/>
    </font>
    <font>
      <u/>
      <sz val="9"/>
      <color rgb="FF663366"/>
      <name val="Arial"/>
    </font>
    <font>
      <u/>
      <sz val="8"/>
      <color rgb="FF0000FF"/>
      <name val="Arial"/>
    </font>
    <font>
      <i/>
      <u/>
      <sz val="8"/>
      <color rgb="FF0000FF"/>
      <name val="Arial"/>
    </font>
    <font>
      <u/>
      <sz val="8"/>
      <color rgb="FF0000FF"/>
      <name val="Arial"/>
    </font>
    <font>
      <i/>
      <sz val="7"/>
      <name val="Arial"/>
    </font>
    <font>
      <u/>
      <sz val="8"/>
      <color rgb="FF0000FF"/>
      <name val="Arial"/>
    </font>
    <font>
      <u/>
      <sz val="8"/>
      <color rgb="FF0000FF"/>
      <name val="Arial"/>
    </font>
    <font>
      <sz val="8"/>
      <color rgb="FF333333"/>
      <name val="Arial"/>
    </font>
    <font>
      <i/>
      <sz val="8"/>
      <color rgb="FF545454"/>
      <name val="Arial"/>
    </font>
    <font>
      <sz val="10"/>
      <name val="Arial"/>
    </font>
    <font>
      <i/>
      <sz val="8"/>
      <color rgb="FF222222"/>
      <name val="Arial"/>
    </font>
    <font>
      <u/>
      <sz val="8"/>
      <color rgb="FF0000FF"/>
      <name val="Arial"/>
    </font>
    <font>
      <u/>
      <sz val="8"/>
      <color rgb="FF0000FF"/>
      <name val="Arial"/>
    </font>
    <font>
      <i/>
      <sz val="10"/>
      <name val="Arial"/>
    </font>
  </fonts>
  <fills count="10">
    <fill>
      <patternFill patternType="none"/>
    </fill>
    <fill>
      <patternFill patternType="gray125"/>
    </fill>
    <fill>
      <patternFill patternType="solid">
        <fgColor rgb="FFCCCCCC"/>
        <bgColor rgb="FFCCCCCC"/>
      </patternFill>
    </fill>
    <fill>
      <patternFill patternType="solid">
        <fgColor rgb="FF9FC5E8"/>
        <bgColor rgb="FF9FC5E8"/>
      </patternFill>
    </fill>
    <fill>
      <patternFill patternType="solid">
        <fgColor rgb="FFF9F9F9"/>
        <bgColor rgb="FFF9F9F9"/>
      </patternFill>
    </fill>
    <fill>
      <patternFill patternType="solid">
        <fgColor rgb="FFFFFFFF"/>
        <bgColor rgb="FFFFFFFF"/>
      </patternFill>
    </fill>
    <fill>
      <patternFill patternType="solid">
        <fgColor rgb="FFFCE5CD"/>
        <bgColor rgb="FFFCE5CD"/>
      </patternFill>
    </fill>
    <fill>
      <patternFill patternType="solid">
        <fgColor rgb="FFF7F7F7"/>
        <bgColor rgb="FFF7F7F7"/>
      </patternFill>
    </fill>
    <fill>
      <patternFill patternType="solid">
        <fgColor rgb="FFFFF2CC"/>
        <bgColor rgb="FFFFF2CC"/>
      </patternFill>
    </fill>
    <fill>
      <patternFill patternType="solid">
        <fgColor rgb="FFC9D7F1"/>
        <bgColor rgb="FFC9D7F1"/>
      </patternFill>
    </fill>
  </fills>
  <borders count="4">
    <border>
      <left/>
      <right/>
      <top/>
      <bottom/>
      <diagonal/>
    </border>
    <border>
      <left/>
      <right/>
      <top/>
      <bottom/>
      <diagonal/>
    </border>
    <border>
      <left style="thin">
        <color rgb="FF000000"/>
      </left>
      <right/>
      <top/>
      <bottom/>
      <diagonal/>
    </border>
    <border>
      <left/>
      <right style="thin">
        <color rgb="FF000000"/>
      </right>
      <top/>
      <bottom/>
      <diagonal/>
    </border>
  </borders>
  <cellStyleXfs count="1">
    <xf numFmtId="0" fontId="0" fillId="0" borderId="0"/>
  </cellStyleXfs>
  <cellXfs count="132">
    <xf numFmtId="0" fontId="0" fillId="0" borderId="0" xfId="0"/>
    <xf numFmtId="0" fontId="1" fillId="2" borderId="1" xfId="0" applyFont="1" applyFill="1" applyBorder="1" applyAlignment="1">
      <alignment horizontal="left" vertical="top" wrapText="1"/>
    </xf>
    <xf numFmtId="0" fontId="2" fillId="2" borderId="1" xfId="0" applyFont="1" applyFill="1" applyBorder="1" applyAlignment="1">
      <alignment horizontal="left" wrapText="1"/>
    </xf>
    <xf numFmtId="0" fontId="2" fillId="2" borderId="1" xfId="0" applyFont="1" applyFill="1" applyBorder="1" applyAlignment="1">
      <alignment horizontal="left" wrapText="1"/>
    </xf>
    <xf numFmtId="0" fontId="2" fillId="2" borderId="1" xfId="0" applyFont="1" applyFill="1" applyBorder="1" applyAlignment="1">
      <alignment horizontal="left" vertical="top" wrapText="1"/>
    </xf>
    <xf numFmtId="0" fontId="2" fillId="2" borderId="1" xfId="0" applyFont="1" applyFill="1" applyBorder="1" applyAlignment="1">
      <alignment horizontal="left"/>
    </xf>
    <xf numFmtId="0" fontId="2" fillId="2" borderId="2" xfId="0" applyFont="1" applyFill="1" applyBorder="1" applyAlignment="1">
      <alignment horizontal="left" wrapText="1"/>
    </xf>
    <xf numFmtId="0" fontId="3" fillId="3" borderId="1" xfId="0" applyFont="1" applyFill="1" applyBorder="1" applyAlignment="1">
      <alignment vertical="top" wrapText="1"/>
    </xf>
    <xf numFmtId="0" fontId="2" fillId="2" borderId="1" xfId="0" applyFont="1" applyFill="1" applyBorder="1" applyAlignment="1">
      <alignment vertical="top" wrapText="1"/>
    </xf>
    <xf numFmtId="0" fontId="4" fillId="2" borderId="1" xfId="0" applyFont="1" applyFill="1" applyBorder="1" applyAlignment="1">
      <alignment horizontal="left" wrapText="1"/>
    </xf>
    <xf numFmtId="0" fontId="2" fillId="2" borderId="3" xfId="0" applyFont="1" applyFill="1" applyBorder="1" applyAlignment="1">
      <alignment horizontal="left" wrapText="1"/>
    </xf>
    <xf numFmtId="0" fontId="4" fillId="0" borderId="1" xfId="0" applyFont="1" applyBorder="1" applyAlignment="1">
      <alignment horizontal="left"/>
    </xf>
    <xf numFmtId="0" fontId="2" fillId="2" borderId="1" xfId="0" applyFont="1" applyFill="1" applyBorder="1" applyAlignment="1">
      <alignment wrapText="1"/>
    </xf>
    <xf numFmtId="0" fontId="5" fillId="0" borderId="1" xfId="0" applyFont="1" applyBorder="1" applyAlignment="1">
      <alignment horizontal="left" vertical="top" wrapText="1"/>
    </xf>
    <xf numFmtId="0" fontId="2" fillId="2" borderId="3" xfId="0" applyFont="1" applyFill="1" applyBorder="1" applyAlignment="1">
      <alignment wrapText="1"/>
    </xf>
    <xf numFmtId="0" fontId="2" fillId="2" borderId="1" xfId="0" applyFont="1" applyFill="1" applyBorder="1" applyAlignment="1">
      <alignment wrapText="1"/>
    </xf>
    <xf numFmtId="0" fontId="6" fillId="0" borderId="3" xfId="0" applyFont="1" applyBorder="1" applyAlignment="1">
      <alignment horizontal="left" vertical="top" wrapText="1"/>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0" fontId="9" fillId="0" borderId="1" xfId="0" applyFont="1" applyBorder="1" applyAlignment="1">
      <alignment horizontal="left" vertical="top" wrapText="1"/>
    </xf>
    <xf numFmtId="0" fontId="9" fillId="0" borderId="1" xfId="0" applyFont="1" applyBorder="1" applyAlignment="1">
      <alignment horizontal="left" vertical="top" wrapText="1"/>
    </xf>
    <xf numFmtId="0" fontId="8" fillId="0" borderId="1" xfId="0" applyFont="1" applyBorder="1" applyAlignment="1">
      <alignment horizontal="left" vertical="top" wrapText="1"/>
    </xf>
    <xf numFmtId="0" fontId="9" fillId="0" borderId="1" xfId="0" applyFont="1" applyBorder="1" applyAlignment="1">
      <alignment vertical="top"/>
    </xf>
    <xf numFmtId="0" fontId="3" fillId="3" borderId="1" xfId="0" applyFont="1" applyFill="1" applyBorder="1" applyAlignment="1">
      <alignment vertical="top"/>
    </xf>
    <xf numFmtId="0" fontId="10" fillId="0" borderId="1" xfId="0" applyFont="1" applyBorder="1" applyAlignment="1">
      <alignment horizontal="left" vertical="top"/>
    </xf>
    <xf numFmtId="0" fontId="4" fillId="3" borderId="1" xfId="0" applyFont="1" applyFill="1" applyBorder="1" applyAlignment="1">
      <alignment horizontal="left" vertical="top"/>
    </xf>
    <xf numFmtId="0" fontId="2" fillId="2" borderId="3" xfId="0" applyFont="1" applyFill="1" applyBorder="1" applyAlignment="1">
      <alignment horizontal="left" wrapText="1"/>
    </xf>
    <xf numFmtId="0" fontId="8" fillId="0" borderId="2" xfId="0" applyFont="1" applyBorder="1" applyAlignment="1">
      <alignment horizontal="left" vertical="top" wrapText="1"/>
    </xf>
    <xf numFmtId="0" fontId="11" fillId="0" borderId="3" xfId="0" applyFont="1" applyBorder="1" applyAlignment="1">
      <alignment horizontal="left" vertical="top" wrapText="1"/>
    </xf>
    <xf numFmtId="14" fontId="12" fillId="0" borderId="1" xfId="0" applyNumberFormat="1" applyFont="1" applyBorder="1" applyAlignment="1">
      <alignment horizontal="left" vertical="top" wrapText="1"/>
    </xf>
    <xf numFmtId="0" fontId="13" fillId="0" borderId="1" xfId="0" applyFont="1" applyBorder="1" applyAlignment="1">
      <alignment horizontal="left" vertical="top" wrapText="1"/>
    </xf>
    <xf numFmtId="0" fontId="14" fillId="0" borderId="1" xfId="0" applyFont="1" applyBorder="1" applyAlignment="1">
      <alignment horizontal="left" vertical="top" wrapText="1"/>
    </xf>
    <xf numFmtId="0" fontId="15" fillId="0" borderId="1" xfId="0" applyFont="1" applyBorder="1" applyAlignment="1">
      <alignment horizontal="left" vertical="top" wrapText="1"/>
    </xf>
    <xf numFmtId="0" fontId="16" fillId="0" borderId="1" xfId="0" applyFont="1" applyBorder="1" applyAlignment="1">
      <alignment horizontal="left" vertical="top" wrapText="1"/>
    </xf>
    <xf numFmtId="0" fontId="3" fillId="3" borderId="1" xfId="0" applyFont="1" applyFill="1" applyBorder="1" applyAlignment="1"/>
    <xf numFmtId="0" fontId="17" fillId="0" borderId="1" xfId="0" applyFont="1" applyBorder="1" applyAlignment="1">
      <alignment horizontal="left" vertical="top" wrapText="1"/>
    </xf>
    <xf numFmtId="0" fontId="8" fillId="0" borderId="3" xfId="0" applyFont="1" applyBorder="1" applyAlignment="1">
      <alignment horizontal="left" vertical="top" wrapText="1"/>
    </xf>
    <xf numFmtId="0" fontId="8" fillId="0" borderId="1" xfId="0" applyFont="1" applyBorder="1" applyAlignment="1">
      <alignment vertical="top"/>
    </xf>
    <xf numFmtId="0" fontId="18" fillId="0" borderId="1" xfId="0" applyFont="1" applyBorder="1" applyAlignment="1">
      <alignment horizontal="left" vertical="top" wrapText="1"/>
    </xf>
    <xf numFmtId="0" fontId="8" fillId="0" borderId="1" xfId="0" applyFont="1" applyBorder="1" applyAlignment="1">
      <alignment horizontal="left" vertical="top"/>
    </xf>
    <xf numFmtId="164" fontId="8" fillId="0" borderId="1" xfId="0" applyNumberFormat="1" applyFont="1" applyBorder="1" applyAlignment="1">
      <alignment horizontal="left" vertical="top" wrapText="1"/>
    </xf>
    <xf numFmtId="0" fontId="8" fillId="0" borderId="3" xfId="0" applyFont="1" applyBorder="1" applyAlignment="1">
      <alignment horizontal="left" vertical="top" wrapText="1"/>
    </xf>
    <xf numFmtId="0" fontId="8" fillId="4" borderId="1" xfId="0" applyFont="1" applyFill="1" applyBorder="1" applyAlignment="1">
      <alignment horizontal="left" vertical="top" wrapText="1"/>
    </xf>
    <xf numFmtId="0" fontId="8" fillId="0" borderId="1" xfId="0" applyFont="1" applyBorder="1" applyAlignment="1">
      <alignment vertical="top" wrapText="1"/>
    </xf>
    <xf numFmtId="0" fontId="19" fillId="0" borderId="1" xfId="0" applyFont="1" applyBorder="1" applyAlignment="1">
      <alignment horizontal="left" vertical="top" wrapText="1"/>
    </xf>
    <xf numFmtId="14" fontId="18" fillId="0" borderId="1" xfId="0" applyNumberFormat="1" applyFont="1" applyBorder="1" applyAlignment="1">
      <alignment horizontal="left" vertical="top" wrapText="1"/>
    </xf>
    <xf numFmtId="0" fontId="8" fillId="0" borderId="2" xfId="0" applyFont="1" applyBorder="1" applyAlignment="1">
      <alignment horizontal="left" vertical="top" wrapText="1"/>
    </xf>
    <xf numFmtId="0" fontId="1" fillId="0" borderId="1" xfId="0" applyFont="1" applyBorder="1" applyAlignment="1">
      <alignment horizontal="left" vertical="top" wrapText="1"/>
    </xf>
    <xf numFmtId="0" fontId="8" fillId="5" borderId="1" xfId="0" applyFont="1" applyFill="1" applyBorder="1" applyAlignment="1">
      <alignment horizontal="left" vertical="top" wrapText="1"/>
    </xf>
    <xf numFmtId="0" fontId="20" fillId="0" borderId="3" xfId="0" applyFont="1" applyBorder="1" applyAlignment="1">
      <alignment horizontal="left" vertical="top" wrapText="1"/>
    </xf>
    <xf numFmtId="0" fontId="21" fillId="6" borderId="1" xfId="0" applyFont="1" applyFill="1" applyBorder="1" applyAlignment="1">
      <alignment horizontal="left" vertical="top" wrapText="1"/>
    </xf>
    <xf numFmtId="0" fontId="22" fillId="0" borderId="1" xfId="0" applyFont="1" applyBorder="1" applyAlignment="1">
      <alignment horizontal="right"/>
    </xf>
    <xf numFmtId="0" fontId="10" fillId="0" borderId="1" xfId="0" applyFont="1" applyBorder="1" applyAlignment="1">
      <alignment horizontal="left" vertical="top" wrapText="1"/>
    </xf>
    <xf numFmtId="0" fontId="9" fillId="0" borderId="1" xfId="0" applyFont="1" applyBorder="1" applyAlignment="1">
      <alignment horizontal="right"/>
    </xf>
    <xf numFmtId="0" fontId="8" fillId="0" borderId="1" xfId="0" applyFont="1" applyBorder="1" applyAlignment="1">
      <alignment vertical="top" wrapText="1"/>
    </xf>
    <xf numFmtId="0" fontId="23" fillId="5" borderId="1" xfId="0" applyFont="1" applyFill="1" applyBorder="1" applyAlignment="1">
      <alignment vertical="top" wrapText="1"/>
    </xf>
    <xf numFmtId="0" fontId="24" fillId="4" borderId="1" xfId="0" applyFont="1" applyFill="1" applyBorder="1" applyAlignment="1"/>
    <xf numFmtId="0" fontId="10" fillId="5" borderId="1" xfId="0" applyFont="1" applyFill="1" applyBorder="1" applyAlignment="1">
      <alignment horizontal="left" vertical="top" wrapText="1"/>
    </xf>
    <xf numFmtId="0" fontId="9" fillId="0" borderId="1" xfId="0" applyFont="1" applyBorder="1" applyAlignment="1">
      <alignment vertical="top"/>
    </xf>
    <xf numFmtId="0" fontId="8" fillId="0" borderId="1" xfId="0" applyFont="1" applyBorder="1" applyAlignment="1">
      <alignment vertical="top"/>
    </xf>
    <xf numFmtId="0" fontId="25" fillId="5" borderId="1" xfId="0" applyFont="1" applyFill="1" applyBorder="1" applyAlignment="1">
      <alignment horizontal="left" vertical="top"/>
    </xf>
    <xf numFmtId="0" fontId="8" fillId="5" borderId="1" xfId="0" applyFont="1" applyFill="1" applyBorder="1" applyAlignment="1">
      <alignment horizontal="left" vertical="top"/>
    </xf>
    <xf numFmtId="0" fontId="9" fillId="0" borderId="1" xfId="0" applyFont="1" applyBorder="1" applyAlignment="1">
      <alignment horizontal="right"/>
    </xf>
    <xf numFmtId="0" fontId="26" fillId="5" borderId="1" xfId="0" applyFont="1" applyFill="1" applyBorder="1" applyAlignment="1">
      <alignment horizontal="left" vertical="top" wrapText="1"/>
    </xf>
    <xf numFmtId="0" fontId="10" fillId="0" borderId="1" xfId="0" applyFont="1" applyBorder="1" applyAlignment="1">
      <alignment horizontal="left" vertical="top" wrapText="1"/>
    </xf>
    <xf numFmtId="0" fontId="16" fillId="0" borderId="1" xfId="0" applyFont="1" applyBorder="1" applyAlignment="1">
      <alignment horizontal="left" vertical="top" wrapText="1"/>
    </xf>
    <xf numFmtId="0" fontId="27" fillId="0" borderId="1" xfId="0" applyFont="1" applyBorder="1" applyAlignment="1">
      <alignment vertical="top"/>
    </xf>
    <xf numFmtId="165" fontId="10" fillId="0" borderId="1" xfId="0" applyNumberFormat="1" applyFont="1" applyBorder="1" applyAlignment="1">
      <alignment horizontal="left" vertical="top"/>
    </xf>
    <xf numFmtId="0" fontId="8" fillId="0" borderId="1" xfId="0" applyFont="1" applyBorder="1" applyAlignment="1">
      <alignment horizontal="left" vertical="top"/>
    </xf>
    <xf numFmtId="0" fontId="28" fillId="0" borderId="1" xfId="0" applyFont="1" applyBorder="1" applyAlignment="1">
      <alignment horizontal="left" vertical="top" wrapText="1"/>
    </xf>
    <xf numFmtId="0" fontId="29" fillId="0" borderId="1" xfId="0" applyFont="1" applyBorder="1" applyAlignment="1"/>
    <xf numFmtId="166" fontId="8" fillId="0" borderId="1" xfId="0" applyNumberFormat="1" applyFont="1" applyBorder="1" applyAlignment="1">
      <alignment horizontal="left" vertical="top" wrapText="1"/>
    </xf>
    <xf numFmtId="0" fontId="30" fillId="0" borderId="1" xfId="0" applyFont="1" applyBorder="1" applyAlignment="1">
      <alignment wrapText="1"/>
    </xf>
    <xf numFmtId="0" fontId="16" fillId="4" borderId="1" xfId="0" applyFont="1" applyFill="1" applyBorder="1" applyAlignment="1">
      <alignment horizontal="left" vertical="top" wrapText="1"/>
    </xf>
    <xf numFmtId="0" fontId="8" fillId="0" borderId="2" xfId="0" applyFont="1" applyBorder="1" applyAlignment="1">
      <alignment horizontal="left" vertical="top" wrapText="1"/>
    </xf>
    <xf numFmtId="0" fontId="8" fillId="0" borderId="1" xfId="0" applyFont="1" applyBorder="1" applyAlignment="1">
      <alignment horizontal="left" vertical="top" wrapText="1"/>
    </xf>
    <xf numFmtId="0" fontId="8" fillId="0" borderId="3" xfId="0" applyFont="1" applyBorder="1" applyAlignment="1">
      <alignment vertical="top"/>
    </xf>
    <xf numFmtId="0" fontId="8" fillId="5" borderId="1" xfId="0" applyFont="1" applyFill="1" applyBorder="1" applyAlignment="1">
      <alignment horizontal="right"/>
    </xf>
    <xf numFmtId="0" fontId="10" fillId="0" borderId="1" xfId="0" applyFont="1" applyBorder="1" applyAlignment="1">
      <alignment horizontal="left" vertical="top"/>
    </xf>
    <xf numFmtId="0" fontId="8" fillId="0" borderId="1" xfId="0" applyFont="1" applyBorder="1" applyAlignment="1">
      <alignment horizontal="right"/>
    </xf>
    <xf numFmtId="0" fontId="8" fillId="0" borderId="3" xfId="0" applyFont="1" applyBorder="1" applyAlignment="1">
      <alignment vertical="top"/>
    </xf>
    <xf numFmtId="0" fontId="8" fillId="7" borderId="1" xfId="0" applyFont="1" applyFill="1" applyBorder="1" applyAlignment="1">
      <alignment horizontal="left" vertical="top" wrapText="1"/>
    </xf>
    <xf numFmtId="0" fontId="31" fillId="5" borderId="1" xfId="0" applyFont="1" applyFill="1" applyBorder="1" applyAlignment="1">
      <alignment horizontal="left" vertical="top" wrapText="1"/>
    </xf>
    <xf numFmtId="0" fontId="32" fillId="5" borderId="1" xfId="0" applyFont="1" applyFill="1" applyBorder="1" applyAlignment="1">
      <alignment horizontal="left" vertical="top" wrapText="1"/>
    </xf>
    <xf numFmtId="0" fontId="33" fillId="0" borderId="3" xfId="0" applyFont="1" applyBorder="1" applyAlignment="1">
      <alignment vertical="top" wrapText="1"/>
    </xf>
    <xf numFmtId="0" fontId="4" fillId="3" borderId="1" xfId="0" applyFont="1" applyFill="1" applyBorder="1" applyAlignment="1">
      <alignment horizontal="left" vertical="top" wrapText="1"/>
    </xf>
    <xf numFmtId="165" fontId="10" fillId="0" borderId="1" xfId="0" applyNumberFormat="1" applyFont="1" applyBorder="1" applyAlignment="1">
      <alignment horizontal="left" vertical="top" wrapText="1"/>
    </xf>
    <xf numFmtId="0" fontId="8" fillId="0" borderId="1" xfId="0" applyFont="1" applyBorder="1"/>
    <xf numFmtId="0" fontId="16" fillId="0" borderId="3" xfId="0" applyFont="1" applyBorder="1" applyAlignment="1">
      <alignment horizontal="left" vertical="top" wrapText="1"/>
    </xf>
    <xf numFmtId="0" fontId="9" fillId="0" borderId="1" xfId="0" applyFont="1" applyBorder="1" applyAlignment="1"/>
    <xf numFmtId="0" fontId="9" fillId="0" borderId="2" xfId="0" applyFont="1" applyBorder="1" applyAlignment="1">
      <alignment horizontal="left"/>
    </xf>
    <xf numFmtId="0" fontId="9" fillId="0" borderId="1" xfId="0" applyFont="1" applyBorder="1" applyAlignment="1">
      <alignment horizontal="left"/>
    </xf>
    <xf numFmtId="0" fontId="9" fillId="0" borderId="1" xfId="0" applyFont="1" applyBorder="1" applyAlignment="1">
      <alignment horizontal="left" wrapText="1"/>
    </xf>
    <xf numFmtId="0" fontId="8" fillId="0" borderId="3" xfId="0" applyFont="1" applyBorder="1" applyAlignment="1">
      <alignment horizontal="left" wrapText="1"/>
    </xf>
    <xf numFmtId="0" fontId="9" fillId="0" borderId="2" xfId="0" applyFont="1" applyBorder="1" applyAlignment="1">
      <alignment horizontal="left"/>
    </xf>
    <xf numFmtId="0" fontId="9" fillId="0" borderId="1" xfId="0" applyFont="1" applyBorder="1" applyAlignment="1">
      <alignment horizontal="left"/>
    </xf>
    <xf numFmtId="0" fontId="9" fillId="0" borderId="1" xfId="0" applyFont="1" applyBorder="1" applyAlignment="1">
      <alignment horizontal="left" wrapText="1"/>
    </xf>
    <xf numFmtId="0" fontId="8" fillId="0" borderId="3" xfId="0" applyFont="1" applyBorder="1" applyAlignment="1">
      <alignment horizontal="left" wrapText="1"/>
    </xf>
    <xf numFmtId="14" fontId="18" fillId="4" borderId="1" xfId="0" applyNumberFormat="1" applyFont="1" applyFill="1" applyBorder="1" applyAlignment="1">
      <alignment horizontal="left" vertical="top" wrapText="1"/>
    </xf>
    <xf numFmtId="0" fontId="8" fillId="5" borderId="2" xfId="0" applyFont="1" applyFill="1" applyBorder="1" applyAlignment="1">
      <alignment horizontal="left"/>
    </xf>
    <xf numFmtId="0" fontId="34" fillId="5" borderId="1" xfId="0" applyFont="1" applyFill="1" applyBorder="1" applyAlignment="1">
      <alignment horizontal="left" vertical="top" wrapText="1"/>
    </xf>
    <xf numFmtId="0" fontId="8" fillId="0" borderId="1" xfId="0" applyFont="1" applyBorder="1" applyAlignment="1">
      <alignment wrapText="1"/>
    </xf>
    <xf numFmtId="0" fontId="8" fillId="5" borderId="1" xfId="0" applyFont="1" applyFill="1" applyBorder="1" applyAlignment="1">
      <alignment horizontal="left"/>
    </xf>
    <xf numFmtId="0" fontId="35" fillId="0" borderId="1" xfId="0" applyFont="1" applyBorder="1" applyAlignment="1">
      <alignment vertical="top"/>
    </xf>
    <xf numFmtId="0" fontId="8" fillId="0" borderId="1" xfId="0" applyFont="1" applyBorder="1" applyAlignment="1"/>
    <xf numFmtId="0" fontId="8" fillId="0" borderId="1" xfId="0" applyFont="1" applyBorder="1" applyAlignment="1">
      <alignment horizontal="right"/>
    </xf>
    <xf numFmtId="0" fontId="16" fillId="0" borderId="1" xfId="0" applyFont="1" applyBorder="1" applyAlignment="1">
      <alignment horizontal="left" vertical="top"/>
    </xf>
    <xf numFmtId="0" fontId="8" fillId="8" borderId="1" xfId="0" applyFont="1" applyFill="1" applyBorder="1" applyAlignment="1">
      <alignment horizontal="left" vertical="top" wrapText="1"/>
    </xf>
    <xf numFmtId="0" fontId="8" fillId="0" borderId="1" xfId="0" applyFont="1" applyBorder="1" applyAlignment="1">
      <alignment horizontal="left"/>
    </xf>
    <xf numFmtId="0" fontId="36" fillId="0" borderId="3" xfId="0" applyFont="1" applyBorder="1" applyAlignment="1">
      <alignment horizontal="left" vertical="top" wrapText="1"/>
    </xf>
    <xf numFmtId="0" fontId="8" fillId="0" borderId="1" xfId="0" applyFont="1" applyBorder="1" applyAlignment="1">
      <alignment horizontal="left" wrapText="1"/>
    </xf>
    <xf numFmtId="0" fontId="8" fillId="9" borderId="1" xfId="0" applyFont="1" applyFill="1" applyBorder="1" applyAlignment="1">
      <alignment horizontal="left" vertical="top" wrapText="1"/>
    </xf>
    <xf numFmtId="0" fontId="37" fillId="0" borderId="1" xfId="0" applyFont="1" applyBorder="1" applyAlignment="1">
      <alignment horizontal="left" vertical="top"/>
    </xf>
    <xf numFmtId="0" fontId="8" fillId="0" borderId="2" xfId="0" applyFont="1" applyBorder="1" applyAlignment="1">
      <alignment horizontal="right"/>
    </xf>
    <xf numFmtId="0" fontId="1" fillId="0" borderId="3" xfId="0" applyFont="1" applyBorder="1" applyAlignment="1"/>
    <xf numFmtId="0" fontId="8" fillId="0" borderId="2" xfId="0" applyFont="1" applyBorder="1" applyAlignment="1">
      <alignment horizontal="left"/>
    </xf>
    <xf numFmtId="0" fontId="8" fillId="0" borderId="3" xfId="0" applyFont="1" applyBorder="1" applyAlignment="1"/>
    <xf numFmtId="0" fontId="8" fillId="0" borderId="1" xfId="0" applyFont="1" applyBorder="1" applyAlignment="1">
      <alignment horizontal="right" vertical="top" wrapText="1"/>
    </xf>
    <xf numFmtId="0" fontId="8" fillId="0" borderId="1" xfId="0" applyFont="1" applyBorder="1" applyAlignment="1">
      <alignment horizontal="left"/>
    </xf>
    <xf numFmtId="0" fontId="8" fillId="0" borderId="2" xfId="0" applyFont="1" applyBorder="1" applyAlignment="1">
      <alignment horizontal="left"/>
    </xf>
    <xf numFmtId="0" fontId="8" fillId="0" borderId="3" xfId="0" applyFont="1" applyBorder="1"/>
    <xf numFmtId="0" fontId="8" fillId="0" borderId="2" xfId="0" applyFont="1" applyBorder="1" applyAlignment="1">
      <alignment horizontal="right"/>
    </xf>
    <xf numFmtId="0" fontId="8" fillId="0" borderId="1" xfId="0" applyFont="1" applyBorder="1" applyAlignment="1">
      <alignment horizontal="right" vertical="top" wrapText="1"/>
    </xf>
    <xf numFmtId="0" fontId="9" fillId="0" borderId="3" xfId="0" applyFont="1" applyBorder="1"/>
    <xf numFmtId="0" fontId="8" fillId="5" borderId="2" xfId="0" applyFont="1" applyFill="1" applyBorder="1" applyAlignment="1">
      <alignment horizontal="right"/>
    </xf>
    <xf numFmtId="0" fontId="8" fillId="5" borderId="1" xfId="0" applyFont="1" applyFill="1" applyBorder="1" applyAlignment="1">
      <alignment horizontal="right" vertical="top" wrapText="1"/>
    </xf>
    <xf numFmtId="0" fontId="9" fillId="0" borderId="1" xfId="0" applyFont="1" applyBorder="1" applyAlignment="1">
      <alignment horizontal="left" vertical="top"/>
    </xf>
    <xf numFmtId="0" fontId="9" fillId="0" borderId="2" xfId="0" applyFont="1" applyBorder="1" applyAlignment="1">
      <alignment horizontal="right"/>
    </xf>
    <xf numFmtId="0" fontId="9" fillId="0" borderId="1" xfId="0" applyFont="1" applyBorder="1" applyAlignment="1">
      <alignment horizontal="right" vertical="top" wrapText="1"/>
    </xf>
    <xf numFmtId="0" fontId="9" fillId="0" borderId="1" xfId="0" applyFont="1" applyBorder="1" applyAlignment="1">
      <alignment horizontal="left" vertical="top"/>
    </xf>
    <xf numFmtId="0" fontId="9" fillId="0" borderId="2" xfId="0" applyFont="1" applyBorder="1" applyAlignment="1">
      <alignment horizontal="right"/>
    </xf>
    <xf numFmtId="0" fontId="9" fillId="0" borderId="1" xfId="0" applyFont="1" applyBorder="1" applyAlignment="1">
      <alignment horizontal="right" vertical="top" wrapText="1"/>
    </xf>
  </cellXfs>
  <cellStyles count="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9" Type="http://schemas.openxmlformats.org/officeDocument/2006/relationships/hyperlink" Target="https://www.netflix.com/" TargetMode="External"/><Relationship Id="rId20" Type="http://schemas.openxmlformats.org/officeDocument/2006/relationships/hyperlink" Target="http://douglashorn.com/wordpress/distribution/vod-platforms-for-independent-film-and-video-in-2014/" TargetMode="External"/><Relationship Id="rId10" Type="http://schemas.openxmlformats.org/officeDocument/2006/relationships/hyperlink" Target="http://www.reelhouse.org/" TargetMode="External"/><Relationship Id="rId11" Type="http://schemas.openxmlformats.org/officeDocument/2006/relationships/hyperlink" Target="http://snagfilms.com" TargetMode="External"/><Relationship Id="rId12" Type="http://schemas.openxmlformats.org/officeDocument/2006/relationships/hyperlink" Target="http://www.vhx.tv/" TargetMode="External"/><Relationship Id="rId13" Type="http://schemas.openxmlformats.org/officeDocument/2006/relationships/hyperlink" Target="http://vimeo.com" TargetMode="External"/><Relationship Id="rId14" Type="http://schemas.openxmlformats.org/officeDocument/2006/relationships/hyperlink" Target="http://www.canalplay.com/" TargetMode="External"/><Relationship Id="rId15" Type="http://schemas.openxmlformats.org/officeDocument/2006/relationships/hyperlink" Target="http://www.filmotv.fr" TargetMode="External"/><Relationship Id="rId16" Type="http://schemas.openxmlformats.org/officeDocument/2006/relationships/hyperlink" Target="http://filmfestivalflix.com/" TargetMode="External"/><Relationship Id="rId17" Type="http://schemas.openxmlformats.org/officeDocument/2006/relationships/hyperlink" Target="http://cri.nyu.edu/toolbox/quickcompare.php" TargetMode="External"/><Relationship Id="rId18" Type="http://schemas.openxmlformats.org/officeDocument/2006/relationships/hyperlink" Target="http://nofilmschool.com/2013/09/direct-distribution-roundup-whos-todays-digital-tools/" TargetMode="External"/><Relationship Id="rId19" Type="http://schemas.openxmlformats.org/officeDocument/2006/relationships/hyperlink" Target="http://www.crunchbase.com/tag/film" TargetMode="External"/><Relationship Id="rId1" Type="http://schemas.openxmlformats.org/officeDocument/2006/relationships/hyperlink" Target="http://www.amazon.com/Amazon-Prime-One-Year-Membership/dp/B00DBYBNEE" TargetMode="External"/><Relationship Id="rId2" Type="http://schemas.openxmlformats.org/officeDocument/2006/relationships/hyperlink" Target="http://distrify.com/" TargetMode="External"/><Relationship Id="rId3" Type="http://schemas.openxmlformats.org/officeDocument/2006/relationships/hyperlink" Target="http://www.fandor.com/" TargetMode="External"/><Relationship Id="rId4" Type="http://schemas.openxmlformats.org/officeDocument/2006/relationships/hyperlink" Target="http://www.indiewire.com/article/sxsw-ted-hope-talks-about-his-plans-for-fandor" TargetMode="External"/><Relationship Id="rId5" Type="http://schemas.openxmlformats.org/officeDocument/2006/relationships/hyperlink" Target="http://www.hulu.com/" TargetMode="External"/><Relationship Id="rId6" Type="http://schemas.openxmlformats.org/officeDocument/2006/relationships/hyperlink" Target="http://indieflix.com/" TargetMode="External"/><Relationship Id="rId7" Type="http://schemas.openxmlformats.org/officeDocument/2006/relationships/hyperlink" Target="http://mubi.com/" TargetMode="External"/><Relationship Id="rId8" Type="http://schemas.openxmlformats.org/officeDocument/2006/relationships/hyperlink" Target="http://www.technewsworld.com/story/If-Youre-a-Cinephile-Youll-Love-Mubi---if-Not-It-May-Make-You-One-79060.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linkedin.com/company/vimeo" TargetMode="External"/><Relationship Id="rId4" Type="http://schemas.openxmlformats.org/officeDocument/2006/relationships/hyperlink" Target="http://www.indiewire.com/article/sxsw-ted-hope-talks-about-his-plans-for-fandor" TargetMode="External"/><Relationship Id="rId1" Type="http://schemas.openxmlformats.org/officeDocument/2006/relationships/hyperlink" Target="http://www.scottish-enterprise.com/se/home/resources/case-studies/def/distrify" TargetMode="External"/><Relationship Id="rId2" Type="http://schemas.openxmlformats.org/officeDocument/2006/relationships/hyperlink" Target="http://investing.businessweek.com/research/stocks/private/snapshot.asp?privcapId=133501057"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indieflix.com/about" TargetMode="External"/><Relationship Id="rId2" Type="http://schemas.openxmlformats.org/officeDocument/2006/relationships/hyperlink" Target="https://vimeo.com/stats"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www.fandor.com/scheduled_films" TargetMode="External"/><Relationship Id="rId2" Type="http://schemas.openxmlformats.org/officeDocument/2006/relationships/hyperlink" Target="http://www.amazon.com/s?ie=UTF8&amp;rh=n%3A2625373011%2Cn%3A!2644981011%2Cn%3A!2644982011%2Cn%3A2858778011%2Cn%3A2858905011%2Cp_85%3A2470955011&amp;page=1&amp;bbn=2858778011"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www.deadline.com/2014/01/ted-hope-takes-ceo-post-at-fandor-subscription-vod-service-for-indie-films/" TargetMode="External"/><Relationship Id="rId14" Type="http://schemas.openxmlformats.org/officeDocument/2006/relationships/hyperlink" Target="http://www.fandor.com/company/partners" TargetMode="External"/><Relationship Id="rId15" Type="http://schemas.openxmlformats.org/officeDocument/2006/relationships/hyperlink" Target="http://www.fandor.com/festivals" TargetMode="External"/><Relationship Id="rId16" Type="http://schemas.openxmlformats.org/officeDocument/2006/relationships/hyperlink" Target="http://bits.blogs.nytimes.com/2011/03/09/hoping-to-be-the-netflix-for-the-sundance-crowd" TargetMode="External"/><Relationship Id="rId17" Type="http://schemas.openxmlformats.org/officeDocument/2006/relationships/hyperlink" Target="https://angel.co/fandor" TargetMode="External"/><Relationship Id="rId18" Type="http://schemas.openxmlformats.org/officeDocument/2006/relationships/hyperlink" Target="http://www.hulu.com/" TargetMode="External"/><Relationship Id="rId19" Type="http://schemas.openxmlformats.org/officeDocument/2006/relationships/hyperlink" Target="http://en.wikipedia.org/wiki/Hulu" TargetMode="External"/><Relationship Id="rId50" Type="http://schemas.openxmlformats.org/officeDocument/2006/relationships/hyperlink" Target="http://allthingsd.com/20130829/vhx-raises-3-million-more-for-its-sell-it-yourself-video-service/" TargetMode="External"/><Relationship Id="rId51" Type="http://schemas.openxmlformats.org/officeDocument/2006/relationships/hyperlink" Target="http://marketingland.com/vimeo-reports-100-million-users-400k-paying-subscribers-65626" TargetMode="External"/><Relationship Id="rId52" Type="http://schemas.openxmlformats.org/officeDocument/2006/relationships/hyperlink" Target="http://techcrunch.com/2014/01/07/vimeo-new-video-player/" TargetMode="External"/><Relationship Id="rId53" Type="http://schemas.openxmlformats.org/officeDocument/2006/relationships/hyperlink" Target="http://techcrunch.com/2014/03/06/vimeo-10-million-fund/" TargetMode="External"/><Relationship Id="rId54" Type="http://schemas.openxmlformats.org/officeDocument/2006/relationships/hyperlink" Target="http://www.hollywoodreporter.com/news/vimeo-demand-debut-13-toronto-670446" TargetMode="External"/><Relationship Id="rId55" Type="http://schemas.openxmlformats.org/officeDocument/2006/relationships/hyperlink" Target="http://www.commentcamarche.net/news/5847500-bruno-delecour-president-de-filmo-tv-la-vod-ne-remplacera-pas-le-dvd" TargetMode="External"/><Relationship Id="rId56" Type="http://schemas.openxmlformats.org/officeDocument/2006/relationships/hyperlink" Target="http://www.commeaucinema.com/showbiz/wild-bunch-lance-une-plateforme-de-vod-dediee-au-cinema,133342" TargetMode="External"/><Relationship Id="rId57" Type="http://schemas.openxmlformats.org/officeDocument/2006/relationships/hyperlink" Target="http://www.lefigaro.fr/medias/2008/09/27/04002-20080927ARTFIG00217-filmotv-le-cinema-en-ligne-a-prix-casses-.php" TargetMode="External"/><Relationship Id="rId58" Type="http://schemas.openxmlformats.org/officeDocument/2006/relationships/hyperlink" Target="http://fr.wikipedia.org/wiki/Filmo_TV" TargetMode="External"/><Relationship Id="rId59" Type="http://schemas.openxmlformats.org/officeDocument/2006/relationships/hyperlink" Target="http://www.jeanmarcmorandini.com/article-19094-lancement-d-une-nouvelle-plateforme-de-vod-le-13-octobre.html" TargetMode="External"/><Relationship Id="rId40" Type="http://schemas.openxmlformats.org/officeDocument/2006/relationships/hyperlink" Target="http://nofilmschool.com/2013/04/reelhouse-self-distribution/" TargetMode="External"/><Relationship Id="rId41" Type="http://schemas.openxmlformats.org/officeDocument/2006/relationships/hyperlink" Target="https://www.reelhouse.org/about" TargetMode="External"/><Relationship Id="rId42" Type="http://schemas.openxmlformats.org/officeDocument/2006/relationships/hyperlink" Target="http://www.screenlight.tv/blog/2013/06/28/reelhouse-interview/" TargetMode="External"/><Relationship Id="rId43" Type="http://schemas.openxmlformats.org/officeDocument/2006/relationships/hyperlink" Target="http://variety.com/2013/digital/news/warner-bros-kicks-off-test-in-startup-reelhouses-enhanced-digital-storefront-1200923528/" TargetMode="External"/><Relationship Id="rId44" Type="http://schemas.openxmlformats.org/officeDocument/2006/relationships/hyperlink" Target="http://www.stockhouse.com/news/business-news/2014/02/25/gener8-media-c-gnr-snaps-up-majority-interest-reelhouse" TargetMode="External"/><Relationship Id="rId45" Type="http://schemas.openxmlformats.org/officeDocument/2006/relationships/hyperlink" Target="https://angel.co/reelhouse" TargetMode="External"/><Relationship Id="rId46" Type="http://schemas.openxmlformats.org/officeDocument/2006/relationships/hyperlink" Target="http://nofilmschool.com/2013/12/reelhouse-now-offering-select-warner-brothers-films-navigating-studio-world/" TargetMode="External"/><Relationship Id="rId47" Type="http://schemas.openxmlformats.org/officeDocument/2006/relationships/hyperlink" Target="http://en.wikipedia.org/wiki/SnagFilms" TargetMode="External"/><Relationship Id="rId48" Type="http://schemas.openxmlformats.org/officeDocument/2006/relationships/hyperlink" Target="http://en.wikipedia.org/wiki/VHX" TargetMode="External"/><Relationship Id="rId49" Type="http://schemas.openxmlformats.org/officeDocument/2006/relationships/hyperlink" Target="http://gigaom.com/2012/09/16/vhx-for-artists-now-open-for-distribution-and-disruption/" TargetMode="External"/><Relationship Id="rId1" Type="http://schemas.openxmlformats.org/officeDocument/2006/relationships/hyperlink" Target="http://www.fool.com/investing/general/2014/03/29/tiered-pricing-is-the-better-option-for-amazon-pri.aspx" TargetMode="External"/><Relationship Id="rId2" Type="http://schemas.openxmlformats.org/officeDocument/2006/relationships/hyperlink" Target="http://www.cnet.com/news/an-amazon-prime-price-bump-means-fist-pumps-at-netflix/" TargetMode="External"/><Relationship Id="rId3" Type="http://schemas.openxmlformats.org/officeDocument/2006/relationships/hyperlink" Target="http://www.cnet.com/news/an-amazon-prime-price-bump-means-fist-pumps-at-netflix/" TargetMode="External"/><Relationship Id="rId4" Type="http://schemas.openxmlformats.org/officeDocument/2006/relationships/hyperlink" Target="http://www.engadget.com/2014/03/29/amazons-puzzling-prime-directive/" TargetMode="External"/><Relationship Id="rId5" Type="http://schemas.openxmlformats.org/officeDocument/2006/relationships/hyperlink" Target="http://investorplace.com/2014/03/amazon-prime-streaming-video/" TargetMode="External"/><Relationship Id="rId6" Type="http://schemas.openxmlformats.org/officeDocument/2006/relationships/hyperlink" Target="http://blog.distrify.com/post/74070202536/distrify-partners-with-the-metro" TargetMode="External"/><Relationship Id="rId7" Type="http://schemas.openxmlformats.org/officeDocument/2006/relationships/hyperlink" Target="http://www.hollywoodreporter.com/news/vod-service-distrify-partners-tank-664449" TargetMode="External"/><Relationship Id="rId8" Type="http://schemas.openxmlformats.org/officeDocument/2006/relationships/hyperlink" Target="http://www.indiewire.com/article/in-the-u-k-news-bskyb-pacts-with-miramax-and-distrify-partners-with-the-bfi" TargetMode="External"/><Relationship Id="rId9" Type="http://schemas.openxmlformats.org/officeDocument/2006/relationships/hyperlink" Target="http://www.scottish-enterprise.com/se/home/resources/case-studies/def/distrify" TargetMode="External"/><Relationship Id="rId30" Type="http://schemas.openxmlformats.org/officeDocument/2006/relationships/hyperlink" Target="http://www.alexa.com/siteinfo/mubi.com" TargetMode="External"/><Relationship Id="rId31" Type="http://schemas.openxmlformats.org/officeDocument/2006/relationships/hyperlink" Target="http://www.angelnews.co.uk/article.jsf?articleId=15537" TargetMode="External"/><Relationship Id="rId32" Type="http://schemas.openxmlformats.org/officeDocument/2006/relationships/hyperlink" Target="https://angel.co/jobs?slug=white-star-capital&amp;startup_id=780" TargetMode="External"/><Relationship Id="rId33" Type="http://schemas.openxmlformats.org/officeDocument/2006/relationships/hyperlink" Target="http://www.technewsworld.com/story/If-Youre-a-Cinephile-Youll-Love-Mubi---if-Not-It-May-Make-You-One-79060.html" TargetMode="External"/><Relationship Id="rId34" Type="http://schemas.openxmlformats.org/officeDocument/2006/relationships/hyperlink" Target="http://www.france24.com/en/20140325-netflix-french-market-despite-protectionist-cultural-exception-internet-streaming/" TargetMode="External"/><Relationship Id="rId35" Type="http://schemas.openxmlformats.org/officeDocument/2006/relationships/hyperlink" Target="http://www.france24.com/en/20140325-netflix-french-market-despite-protectionist-cultural-exception-internet-streaming/" TargetMode="External"/><Relationship Id="rId36" Type="http://schemas.openxmlformats.org/officeDocument/2006/relationships/hyperlink" Target="http://www.phonandroid.com/pourquoi-larrivee-en-france-de-netflix-fait-autant-trembler-la-concurrence.html" TargetMode="External"/><Relationship Id="rId37" Type="http://schemas.openxmlformats.org/officeDocument/2006/relationships/hyperlink" Target="http://www.frandroid.com/actualites-generales/202621_aurelie-filippetti-nest-pas-opposee-larrivee-netflix-en-france" TargetMode="External"/><Relationship Id="rId38" Type="http://schemas.openxmlformats.org/officeDocument/2006/relationships/hyperlink" Target="http://www.frandroid.com/actualites-generales/194311_quels-enjeux-pour-netflix-en-france" TargetMode="External"/><Relationship Id="rId39" Type="http://schemas.openxmlformats.org/officeDocument/2006/relationships/hyperlink" Target="http://www.frandroid.com/actualites-generales/194311_quels-enjeux-pour-netflix-en-france" TargetMode="External"/><Relationship Id="rId20" Type="http://schemas.openxmlformats.org/officeDocument/2006/relationships/hyperlink" Target="http://filmmakermagazine.com/63810-indieflixs-scilla-andreen-announces-royalty-pool-minutes/" TargetMode="External"/><Relationship Id="rId21" Type="http://schemas.openxmlformats.org/officeDocument/2006/relationships/hyperlink" Target="http://variety.com/2013/digital/news/indieflix-trying-to-make-filmmakers-money-one-app-at-a-time-1200329215/" TargetMode="External"/><Relationship Id="rId22" Type="http://schemas.openxmlformats.org/officeDocument/2006/relationships/hyperlink" Target="http://www.glassdoor.com/Reviews/IndieFlix-Reviews-E579400.htm" TargetMode="External"/><Relationship Id="rId23" Type="http://schemas.openxmlformats.org/officeDocument/2006/relationships/hyperlink" Target="http://cdn.indieflix.com/press/press-articles/Once-It-Was-Direct-to-Video.pdf" TargetMode="External"/><Relationship Id="rId24" Type="http://schemas.openxmlformats.org/officeDocument/2006/relationships/hyperlink" Target="http://movac.co.nz/2013/11/21/online-independent-film-marketplace-indiereign-partners-with-indiegogo-the-worlds-largest-global-crowdfunding-platform/" TargetMode="External"/><Relationship Id="rId25" Type="http://schemas.openxmlformats.org/officeDocument/2006/relationships/hyperlink" Target="http://www.stuff.co.nz/business/industries/7794236/Startup-aids-DIY-film-sales" TargetMode="External"/><Relationship Id="rId26" Type="http://schemas.openxmlformats.org/officeDocument/2006/relationships/hyperlink" Target="http://www.nbr.co.nz/opinion/nz-startup-aims-disrupt-global-film-distribution" TargetMode="External"/><Relationship Id="rId27" Type="http://schemas.openxmlformats.org/officeDocument/2006/relationships/hyperlink" Target="http://www.prweb.com/releases/2012/10/prweb9996259.htm" TargetMode="External"/><Relationship Id="rId28" Type="http://schemas.openxmlformats.org/officeDocument/2006/relationships/hyperlink" Target="http://www.indiegogo.com/partners/indiereign" TargetMode="External"/><Relationship Id="rId29" Type="http://schemas.openxmlformats.org/officeDocument/2006/relationships/hyperlink" Target="http://en.wikipedia.org/wiki/MUBI" TargetMode="External"/><Relationship Id="rId60" Type="http://schemas.openxmlformats.org/officeDocument/2006/relationships/hyperlink" Target="http://www.digitaltveurope.net/154692/french-vod-providers-team-up-ahead-of-possible-netflix-launch/" TargetMode="External"/><Relationship Id="rId61" Type="http://schemas.openxmlformats.org/officeDocument/2006/relationships/hyperlink" Target="http://www.mousetrapfilms.com/The_MouseTrap_Solution.html" TargetMode="External"/><Relationship Id="rId62" Type="http://schemas.openxmlformats.org/officeDocument/2006/relationships/hyperlink" Target="https://www.youtube.com/playlist?list=PLkS8-zu4jQ15gPCwc_Xceu5z3xaBEcTOb" TargetMode="External"/><Relationship Id="rId10" Type="http://schemas.openxmlformats.org/officeDocument/2006/relationships/hyperlink" Target="http://support.distrify.com/" TargetMode="External"/><Relationship Id="rId11" Type="http://schemas.openxmlformats.org/officeDocument/2006/relationships/hyperlink" Target="http://support.distrify.com/customer/portal/articles/264109-can-i-geo-block-my-film-so-it-s-only-available-in-certain-countries-" TargetMode="External"/><Relationship Id="rId12" Type="http://schemas.openxmlformats.org/officeDocument/2006/relationships/hyperlink" Target="http://www.docmovies.com/index.php?option=com_content&amp;view=article&amp;id=262:great-news-for-filmmakers-distrify-releases-digital-distribution-numbers-&amp;catid=2:new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05"/>
  <sheetViews>
    <sheetView workbookViewId="0"/>
  </sheetViews>
  <sheetFormatPr baseColWidth="10" defaultColWidth="14.5" defaultRowHeight="15.75" customHeight="1" x14ac:dyDescent="0"/>
  <cols>
    <col min="1" max="1" width="18.1640625" customWidth="1"/>
    <col min="2" max="2" width="21.83203125" customWidth="1"/>
    <col min="3" max="3" width="12.5" customWidth="1"/>
    <col min="4" max="4" width="60.5" customWidth="1"/>
    <col min="5" max="5" width="61.5" customWidth="1"/>
    <col min="6" max="6" width="34.5" customWidth="1"/>
  </cols>
  <sheetData>
    <row r="1" spans="1:19" ht="12">
      <c r="A1" s="1" t="s">
        <v>0</v>
      </c>
      <c r="B1" s="2" t="s">
        <v>1</v>
      </c>
      <c r="C1" s="2" t="s">
        <v>2</v>
      </c>
      <c r="D1" s="2" t="s">
        <v>3</v>
      </c>
      <c r="E1" s="2" t="s">
        <v>4</v>
      </c>
      <c r="F1" s="3"/>
      <c r="G1" s="3"/>
      <c r="H1" s="3"/>
      <c r="I1" s="3"/>
      <c r="J1" s="3"/>
      <c r="K1" s="3"/>
      <c r="L1" s="3"/>
      <c r="M1" s="3"/>
      <c r="N1" s="3"/>
      <c r="O1" s="3"/>
      <c r="P1" s="3"/>
      <c r="Q1" s="3"/>
      <c r="R1" s="3"/>
      <c r="S1" s="3"/>
    </row>
    <row r="2" spans="1:19" ht="44">
      <c r="A2" s="7" t="s">
        <v>10</v>
      </c>
      <c r="B2" s="17" t="s">
        <v>16</v>
      </c>
      <c r="C2" s="19">
        <v>0</v>
      </c>
      <c r="D2" s="21" t="s">
        <v>45</v>
      </c>
      <c r="E2" s="20"/>
      <c r="G2" s="22"/>
      <c r="H2" s="22"/>
      <c r="I2" s="22"/>
      <c r="J2" s="22"/>
      <c r="K2" s="22"/>
      <c r="L2" s="22"/>
      <c r="M2" s="22"/>
      <c r="N2" s="22"/>
      <c r="O2" s="22"/>
      <c r="P2" s="22"/>
      <c r="Q2" s="22"/>
      <c r="R2" s="22"/>
      <c r="S2" s="22"/>
    </row>
    <row r="3" spans="1:19" ht="20">
      <c r="A3" s="23" t="s">
        <v>47</v>
      </c>
      <c r="B3" s="17" t="s">
        <v>56</v>
      </c>
      <c r="C3" s="19">
        <v>6</v>
      </c>
      <c r="D3" s="21" t="s">
        <v>57</v>
      </c>
      <c r="E3" s="20"/>
      <c r="F3" s="22"/>
      <c r="G3" s="22"/>
      <c r="H3" s="22"/>
      <c r="I3" s="22"/>
      <c r="J3" s="22"/>
      <c r="K3" s="22"/>
      <c r="L3" s="22"/>
      <c r="M3" s="22"/>
      <c r="N3" s="22"/>
      <c r="O3" s="22"/>
      <c r="P3" s="22"/>
      <c r="Q3" s="22"/>
      <c r="R3" s="22"/>
      <c r="S3" s="22"/>
    </row>
    <row r="4" spans="1:19" ht="31.5" customHeight="1">
      <c r="A4" s="25" t="s">
        <v>58</v>
      </c>
      <c r="B4" s="29" t="s">
        <v>67</v>
      </c>
      <c r="C4" s="31">
        <v>9</v>
      </c>
      <c r="D4" s="33" t="s">
        <v>77</v>
      </c>
      <c r="E4" s="35" t="s">
        <v>79</v>
      </c>
      <c r="F4" s="22"/>
      <c r="G4" s="22"/>
      <c r="H4" s="22"/>
      <c r="I4" s="22"/>
      <c r="J4" s="22"/>
      <c r="K4" s="22"/>
      <c r="L4" s="22"/>
      <c r="M4" s="22"/>
      <c r="N4" s="22"/>
      <c r="O4" s="22"/>
      <c r="P4" s="22"/>
      <c r="Q4" s="22"/>
      <c r="R4" s="22"/>
      <c r="S4" s="22"/>
    </row>
    <row r="5" spans="1:19" ht="40">
      <c r="A5" s="23" t="s">
        <v>82</v>
      </c>
      <c r="B5" s="17" t="s">
        <v>83</v>
      </c>
      <c r="C5" s="19">
        <v>0</v>
      </c>
      <c r="D5" s="21" t="s">
        <v>84</v>
      </c>
      <c r="E5" s="21" t="s">
        <v>85</v>
      </c>
      <c r="G5" s="22"/>
      <c r="H5" s="22"/>
      <c r="I5" s="22"/>
      <c r="J5" s="22"/>
      <c r="K5" s="22"/>
      <c r="L5" s="22"/>
      <c r="M5" s="22"/>
      <c r="N5" s="22"/>
      <c r="O5" s="22"/>
      <c r="P5" s="22"/>
      <c r="Q5" s="22"/>
      <c r="R5" s="22"/>
      <c r="S5" s="22"/>
    </row>
    <row r="6" spans="1:19" ht="30">
      <c r="A6" s="25" t="s">
        <v>86</v>
      </c>
      <c r="B6" s="17" t="s">
        <v>87</v>
      </c>
      <c r="C6" s="19">
        <v>6</v>
      </c>
      <c r="D6" s="21" t="s">
        <v>89</v>
      </c>
      <c r="E6" s="20"/>
      <c r="F6" s="22"/>
      <c r="G6" s="22"/>
      <c r="H6" s="22"/>
      <c r="I6" s="22"/>
      <c r="J6" s="22"/>
      <c r="K6" s="22"/>
      <c r="L6" s="22"/>
      <c r="M6" s="22"/>
      <c r="N6" s="22"/>
      <c r="O6" s="22"/>
      <c r="P6" s="22"/>
      <c r="Q6" s="22"/>
      <c r="R6" s="22"/>
      <c r="S6" s="22"/>
    </row>
    <row r="7" spans="1:19" ht="36" customHeight="1">
      <c r="A7" s="23" t="s">
        <v>90</v>
      </c>
      <c r="B7" s="47" t="s">
        <v>91</v>
      </c>
      <c r="C7" s="19">
        <v>6</v>
      </c>
      <c r="D7" s="21" t="s">
        <v>127</v>
      </c>
      <c r="E7" s="20"/>
      <c r="G7" s="22"/>
      <c r="H7" s="22"/>
      <c r="I7" s="22"/>
      <c r="J7" s="22"/>
      <c r="K7" s="22"/>
      <c r="L7" s="22"/>
      <c r="M7" s="22"/>
      <c r="N7" s="22"/>
      <c r="O7" s="22"/>
      <c r="P7" s="22"/>
      <c r="Q7" s="22"/>
      <c r="R7" s="22"/>
      <c r="S7" s="22"/>
    </row>
    <row r="8" spans="1:19" ht="30">
      <c r="A8" s="23" t="s">
        <v>128</v>
      </c>
      <c r="B8" s="29" t="s">
        <v>129</v>
      </c>
      <c r="C8" s="20"/>
      <c r="D8" s="21" t="s">
        <v>131</v>
      </c>
      <c r="E8" s="13" t="str">
        <f>HYPERLINK("http://www.technewsworld.com/story/If-Youre-a-Cinephile-Youll-Love-Mubi---if-Not-It-May-Make-You-One-79060.html","""The MUBI app is fantastic -- easy to use, gorgeous to look at, and completely focused on delivering a great experience""")</f>
        <v>"The MUBI app is fantastic -- easy to use, gorgeous to look at, and completely focused on delivering a great experience"</v>
      </c>
      <c r="F8" s="43" t="s">
        <v>132</v>
      </c>
      <c r="G8" s="22"/>
      <c r="H8" s="22"/>
      <c r="I8" s="22"/>
      <c r="J8" s="22"/>
      <c r="K8" s="22"/>
      <c r="L8" s="22"/>
      <c r="M8" s="22"/>
      <c r="N8" s="22"/>
      <c r="O8" s="22"/>
      <c r="P8" s="22"/>
      <c r="Q8" s="22"/>
      <c r="R8" s="22"/>
      <c r="S8" s="22"/>
    </row>
    <row r="9" spans="1:19" ht="12">
      <c r="A9" s="23" t="s">
        <v>133</v>
      </c>
      <c r="B9" s="17" t="s">
        <v>134</v>
      </c>
      <c r="C9" s="19">
        <v>5</v>
      </c>
      <c r="D9" s="21" t="s">
        <v>135</v>
      </c>
      <c r="E9" s="20"/>
      <c r="F9" s="22"/>
      <c r="G9" s="22"/>
      <c r="H9" s="22"/>
      <c r="I9" s="22"/>
      <c r="J9" s="22"/>
      <c r="K9" s="22"/>
      <c r="L9" s="22"/>
      <c r="M9" s="22"/>
      <c r="N9" s="22"/>
      <c r="O9" s="22"/>
      <c r="P9" s="22"/>
      <c r="Q9" s="22"/>
      <c r="R9" s="22"/>
      <c r="S9" s="22"/>
    </row>
    <row r="10" spans="1:19" ht="20">
      <c r="A10" s="25" t="s">
        <v>136</v>
      </c>
      <c r="B10" s="29" t="s">
        <v>137</v>
      </c>
      <c r="C10" s="19">
        <v>8</v>
      </c>
      <c r="D10" s="21" t="s">
        <v>138</v>
      </c>
      <c r="E10" s="20"/>
      <c r="F10" s="22"/>
      <c r="G10" s="22"/>
      <c r="H10" s="22"/>
      <c r="I10" s="22"/>
      <c r="J10" s="22"/>
      <c r="K10" s="22"/>
      <c r="L10" s="22"/>
      <c r="M10" s="22"/>
      <c r="N10" s="22"/>
      <c r="O10" s="22"/>
      <c r="P10" s="22"/>
      <c r="Q10" s="22"/>
      <c r="R10" s="22"/>
      <c r="S10" s="22"/>
    </row>
    <row r="11" spans="1:19" ht="80">
      <c r="A11" s="23" t="s">
        <v>141</v>
      </c>
      <c r="B11" s="17" t="s">
        <v>142</v>
      </c>
      <c r="C11" s="19">
        <v>4</v>
      </c>
      <c r="D11" s="48" t="s">
        <v>143</v>
      </c>
      <c r="E11" s="20"/>
      <c r="F11" s="22"/>
    </row>
    <row r="12" spans="1:19" ht="40">
      <c r="A12" s="23" t="s">
        <v>144</v>
      </c>
      <c r="B12" s="17" t="s">
        <v>145</v>
      </c>
      <c r="C12" s="19">
        <v>7</v>
      </c>
      <c r="D12" s="43" t="s">
        <v>146</v>
      </c>
      <c r="E12" s="21" t="s">
        <v>147</v>
      </c>
      <c r="F12" s="22"/>
    </row>
    <row r="13" spans="1:19" ht="70">
      <c r="A13" s="7" t="s">
        <v>148</v>
      </c>
      <c r="B13" s="29" t="s">
        <v>149</v>
      </c>
      <c r="C13" s="31">
        <v>10</v>
      </c>
      <c r="D13" s="33" t="s">
        <v>150</v>
      </c>
      <c r="E13" s="21" t="s">
        <v>152</v>
      </c>
      <c r="F13" s="22"/>
    </row>
    <row r="14" spans="1:19" ht="12">
      <c r="A14" s="23" t="s">
        <v>153</v>
      </c>
      <c r="B14" s="51" t="s">
        <v>154</v>
      </c>
      <c r="C14" s="53"/>
      <c r="D14" s="54"/>
    </row>
    <row r="15" spans="1:19" ht="12">
      <c r="A15" s="23" t="s">
        <v>164</v>
      </c>
      <c r="B15" s="56" t="s">
        <v>165</v>
      </c>
      <c r="C15" s="53"/>
      <c r="D15" s="54"/>
    </row>
    <row r="16" spans="1:19" ht="12">
      <c r="A16" s="23" t="s">
        <v>168</v>
      </c>
      <c r="B16" s="51" t="s">
        <v>169</v>
      </c>
      <c r="C16" s="53"/>
      <c r="D16" s="54"/>
    </row>
    <row r="17" spans="1:19" ht="12">
      <c r="A17" s="58" t="s">
        <v>170</v>
      </c>
      <c r="B17" s="53"/>
      <c r="C17" s="53"/>
      <c r="D17" s="54"/>
    </row>
    <row r="18" spans="1:19" ht="12">
      <c r="A18" s="60" t="str">
        <f>HYPERLINK("http://cri.nyu.edu/toolbox/quickcompare.php","http://cri.nyu.edu/toolbox/quickcompare.php")</f>
        <v>http://cri.nyu.edu/toolbox/quickcompare.php</v>
      </c>
      <c r="B18" s="62"/>
      <c r="C18" s="53"/>
      <c r="D18" s="54"/>
    </row>
    <row r="19" spans="1:19" ht="12">
      <c r="A19" s="66" t="s">
        <v>185</v>
      </c>
      <c r="B19" s="77"/>
      <c r="C19" s="79"/>
      <c r="D19" s="54"/>
      <c r="E19" s="87"/>
      <c r="F19" s="87"/>
      <c r="G19" s="87"/>
      <c r="H19" s="87"/>
      <c r="I19" s="87"/>
      <c r="J19" s="87"/>
      <c r="K19" s="87"/>
      <c r="L19" s="87"/>
      <c r="M19" s="87"/>
      <c r="N19" s="87"/>
      <c r="O19" s="87"/>
      <c r="P19" s="87"/>
      <c r="Q19" s="87"/>
      <c r="R19" s="87"/>
      <c r="S19" s="87"/>
    </row>
    <row r="20" spans="1:19" ht="12">
      <c r="A20" s="103" t="str">
        <f>HYPERLINK("http://www.crunchbase.com/tag/film","http://www.crunchbase.com/tag/film")</f>
        <v>http://www.crunchbase.com/tag/film</v>
      </c>
      <c r="B20" s="105"/>
      <c r="C20" s="79"/>
      <c r="D20" s="54"/>
      <c r="E20" s="87"/>
      <c r="F20" s="87"/>
      <c r="G20" s="87"/>
      <c r="H20" s="87"/>
      <c r="I20" s="87"/>
      <c r="J20" s="87"/>
      <c r="K20" s="87"/>
      <c r="L20" s="87"/>
      <c r="M20" s="87"/>
      <c r="N20" s="87"/>
      <c r="O20" s="87"/>
      <c r="P20" s="87"/>
      <c r="Q20" s="87"/>
      <c r="R20" s="87"/>
      <c r="S20" s="87"/>
    </row>
    <row r="21" spans="1:19" ht="12">
      <c r="A21" s="103" t="str">
        <f>HYPERLINK("http://douglashorn.com/wordpress/distribution/vod-platforms-for-independent-film-and-video-in-2014/","http://douglashorn.com/wordpress/distribution/vod-platforms-for-independent-film-and-video-in-2014/")</f>
        <v>http://douglashorn.com/wordpress/distribution/vod-platforms-for-independent-film-and-video-in-2014/</v>
      </c>
      <c r="B21" s="105"/>
      <c r="C21" s="79"/>
      <c r="D21" s="54"/>
      <c r="E21" s="87"/>
      <c r="F21" s="87"/>
      <c r="G21" s="87"/>
      <c r="H21" s="87"/>
      <c r="I21" s="87"/>
      <c r="J21" s="87"/>
      <c r="K21" s="87"/>
      <c r="L21" s="87"/>
      <c r="M21" s="87"/>
      <c r="N21" s="87"/>
      <c r="O21" s="87"/>
      <c r="P21" s="87"/>
      <c r="Q21" s="87"/>
      <c r="R21" s="87"/>
      <c r="S21" s="87"/>
    </row>
    <row r="22" spans="1:19" ht="12">
      <c r="A22" s="22"/>
      <c r="B22" s="105"/>
      <c r="C22" s="79"/>
      <c r="D22" s="54"/>
      <c r="E22" s="87"/>
      <c r="F22" s="87"/>
      <c r="G22" s="87"/>
      <c r="H22" s="87"/>
      <c r="I22" s="87"/>
      <c r="J22" s="87"/>
      <c r="K22" s="87"/>
      <c r="L22" s="87"/>
      <c r="M22" s="87"/>
      <c r="N22" s="87"/>
      <c r="O22" s="87"/>
      <c r="P22" s="87"/>
      <c r="Q22" s="87"/>
      <c r="R22" s="87"/>
      <c r="S22" s="87"/>
    </row>
    <row r="23" spans="1:19" ht="12">
      <c r="A23" s="22"/>
      <c r="B23" s="62"/>
      <c r="C23" s="53"/>
      <c r="D23" s="54"/>
    </row>
    <row r="24" spans="1:19" ht="12">
      <c r="A24" s="22"/>
      <c r="B24" s="53"/>
      <c r="C24" s="53"/>
      <c r="D24" s="54"/>
    </row>
    <row r="25" spans="1:19" ht="12">
      <c r="A25" s="22"/>
      <c r="B25" s="53"/>
      <c r="C25" s="53"/>
      <c r="D25" s="54"/>
    </row>
    <row r="26" spans="1:19" ht="12">
      <c r="A26" s="22"/>
      <c r="B26" s="53"/>
      <c r="C26" s="53"/>
      <c r="D26" s="54"/>
    </row>
    <row r="27" spans="1:19" ht="12">
      <c r="A27" s="22"/>
      <c r="B27" s="53"/>
      <c r="C27" s="53"/>
      <c r="D27" s="54"/>
    </row>
    <row r="28" spans="1:19" ht="12">
      <c r="A28" s="22"/>
      <c r="B28" s="53"/>
      <c r="C28" s="53"/>
      <c r="D28" s="54"/>
    </row>
    <row r="29" spans="1:19" ht="12">
      <c r="A29" s="22"/>
      <c r="B29" s="53"/>
      <c r="C29" s="53"/>
      <c r="D29" s="54"/>
    </row>
    <row r="30" spans="1:19" ht="12">
      <c r="A30" s="22"/>
      <c r="B30" s="53"/>
      <c r="C30" s="53"/>
      <c r="D30" s="54"/>
    </row>
    <row r="31" spans="1:19" ht="12">
      <c r="A31" s="22"/>
      <c r="B31" s="53"/>
      <c r="C31" s="53"/>
      <c r="D31" s="54"/>
    </row>
    <row r="32" spans="1:19" ht="12">
      <c r="A32" s="22"/>
      <c r="B32" s="53"/>
      <c r="C32" s="53"/>
      <c r="D32" s="54"/>
    </row>
    <row r="33" spans="1:4" ht="12">
      <c r="A33" s="22"/>
      <c r="B33" s="53"/>
      <c r="C33" s="53"/>
      <c r="D33" s="54"/>
    </row>
    <row r="34" spans="1:4" ht="12">
      <c r="A34" s="22"/>
      <c r="B34" s="53"/>
      <c r="C34" s="53"/>
      <c r="D34" s="54"/>
    </row>
    <row r="35" spans="1:4" ht="12">
      <c r="A35" s="22"/>
      <c r="B35" s="53"/>
      <c r="C35" s="53"/>
      <c r="D35" s="54"/>
    </row>
    <row r="36" spans="1:4" ht="12">
      <c r="A36" s="22"/>
      <c r="B36" s="53"/>
      <c r="C36" s="53"/>
      <c r="D36" s="54"/>
    </row>
    <row r="37" spans="1:4" ht="12">
      <c r="A37" s="22"/>
      <c r="B37" s="53"/>
      <c r="C37" s="53"/>
      <c r="D37" s="54"/>
    </row>
    <row r="38" spans="1:4" ht="12">
      <c r="A38" s="22"/>
      <c r="B38" s="53"/>
      <c r="C38" s="53"/>
      <c r="D38" s="54"/>
    </row>
    <row r="39" spans="1:4" ht="12">
      <c r="A39" s="22"/>
      <c r="B39" s="53"/>
      <c r="C39" s="53"/>
      <c r="D39" s="54"/>
    </row>
    <row r="40" spans="1:4" ht="12">
      <c r="A40" s="22"/>
      <c r="B40" s="53"/>
      <c r="C40" s="53"/>
      <c r="D40" s="54"/>
    </row>
    <row r="41" spans="1:4" ht="12">
      <c r="A41" s="22"/>
      <c r="B41" s="53"/>
      <c r="C41" s="53"/>
      <c r="D41" s="54"/>
    </row>
    <row r="42" spans="1:4" ht="12">
      <c r="A42" s="22"/>
      <c r="B42" s="53"/>
      <c r="C42" s="53"/>
      <c r="D42" s="54"/>
    </row>
    <row r="43" spans="1:4" ht="12">
      <c r="A43" s="22"/>
      <c r="B43" s="53"/>
      <c r="C43" s="53"/>
      <c r="D43" s="54"/>
    </row>
    <row r="44" spans="1:4" ht="12">
      <c r="A44" s="22"/>
      <c r="B44" s="53"/>
      <c r="C44" s="53"/>
      <c r="D44" s="54"/>
    </row>
    <row r="45" spans="1:4" ht="12">
      <c r="A45" s="22"/>
      <c r="B45" s="53"/>
      <c r="C45" s="53"/>
      <c r="D45" s="54"/>
    </row>
    <row r="46" spans="1:4" ht="12">
      <c r="A46" s="22"/>
      <c r="B46" s="53"/>
      <c r="C46" s="53"/>
      <c r="D46" s="54"/>
    </row>
    <row r="47" spans="1:4" ht="12">
      <c r="A47" s="22"/>
      <c r="B47" s="53"/>
      <c r="C47" s="53"/>
      <c r="D47" s="54"/>
    </row>
    <row r="48" spans="1:4" ht="12">
      <c r="A48" s="22"/>
      <c r="B48" s="53"/>
      <c r="C48" s="53"/>
      <c r="D48" s="54"/>
    </row>
    <row r="49" spans="1:4" ht="12">
      <c r="A49" s="22"/>
      <c r="B49" s="53"/>
      <c r="C49" s="53"/>
      <c r="D49" s="54"/>
    </row>
    <row r="50" spans="1:4" ht="12">
      <c r="A50" s="22"/>
      <c r="B50" s="53"/>
      <c r="C50" s="53"/>
      <c r="D50" s="54"/>
    </row>
    <row r="51" spans="1:4" ht="12">
      <c r="A51" s="22"/>
      <c r="B51" s="53"/>
      <c r="C51" s="53"/>
      <c r="D51" s="54"/>
    </row>
    <row r="52" spans="1:4" ht="12">
      <c r="A52" s="22"/>
      <c r="B52" s="53"/>
      <c r="C52" s="53"/>
      <c r="D52" s="54"/>
    </row>
    <row r="53" spans="1:4" ht="12">
      <c r="A53" s="22"/>
      <c r="B53" s="53"/>
      <c r="C53" s="53"/>
      <c r="D53" s="54"/>
    </row>
    <row r="54" spans="1:4" ht="12">
      <c r="A54" s="22"/>
      <c r="B54" s="53"/>
      <c r="C54" s="53"/>
      <c r="D54" s="54"/>
    </row>
    <row r="55" spans="1:4" ht="12">
      <c r="A55" s="22"/>
      <c r="B55" s="53"/>
      <c r="C55" s="53"/>
      <c r="D55" s="54"/>
    </row>
    <row r="56" spans="1:4" ht="12">
      <c r="A56" s="22"/>
      <c r="B56" s="53"/>
      <c r="C56" s="53"/>
      <c r="D56" s="54"/>
    </row>
    <row r="57" spans="1:4" ht="12">
      <c r="A57" s="22"/>
      <c r="B57" s="53"/>
      <c r="C57" s="53"/>
      <c r="D57" s="54"/>
    </row>
    <row r="58" spans="1:4" ht="12">
      <c r="A58" s="22"/>
      <c r="B58" s="53"/>
      <c r="C58" s="53"/>
      <c r="D58" s="54"/>
    </row>
    <row r="59" spans="1:4" ht="12">
      <c r="A59" s="22"/>
      <c r="B59" s="53"/>
      <c r="C59" s="53"/>
      <c r="D59" s="54"/>
    </row>
    <row r="60" spans="1:4" ht="12">
      <c r="A60" s="22"/>
      <c r="B60" s="53"/>
      <c r="C60" s="53"/>
      <c r="D60" s="54"/>
    </row>
    <row r="61" spans="1:4" ht="12">
      <c r="A61" s="22"/>
      <c r="B61" s="53"/>
      <c r="C61" s="53"/>
      <c r="D61" s="54"/>
    </row>
    <row r="62" spans="1:4" ht="12">
      <c r="A62" s="22"/>
      <c r="B62" s="53"/>
      <c r="C62" s="53"/>
      <c r="D62" s="54"/>
    </row>
    <row r="63" spans="1:4" ht="12">
      <c r="A63" s="22"/>
      <c r="B63" s="53"/>
      <c r="C63" s="53"/>
      <c r="D63" s="54"/>
    </row>
    <row r="64" spans="1:4" ht="12">
      <c r="A64" s="22"/>
      <c r="B64" s="53"/>
      <c r="C64" s="53"/>
      <c r="D64" s="54"/>
    </row>
    <row r="65" spans="1:4" ht="12">
      <c r="A65" s="22"/>
      <c r="B65" s="53"/>
      <c r="C65" s="53"/>
      <c r="D65" s="54"/>
    </row>
    <row r="66" spans="1:4" ht="12">
      <c r="A66" s="22"/>
      <c r="B66" s="53"/>
      <c r="C66" s="53"/>
      <c r="D66" s="54"/>
    </row>
    <row r="67" spans="1:4" ht="12">
      <c r="A67" s="22"/>
      <c r="B67" s="53"/>
      <c r="C67" s="53"/>
      <c r="D67" s="54"/>
    </row>
    <row r="68" spans="1:4" ht="12">
      <c r="A68" s="22"/>
      <c r="B68" s="53"/>
      <c r="C68" s="53"/>
      <c r="D68" s="54"/>
    </row>
    <row r="69" spans="1:4" ht="12">
      <c r="A69" s="22"/>
      <c r="B69" s="53"/>
      <c r="C69" s="53"/>
      <c r="D69" s="54"/>
    </row>
    <row r="70" spans="1:4" ht="12">
      <c r="A70" s="22"/>
      <c r="B70" s="53"/>
      <c r="C70" s="53"/>
      <c r="D70" s="54"/>
    </row>
    <row r="71" spans="1:4" ht="12">
      <c r="A71" s="22"/>
      <c r="B71" s="53"/>
      <c r="C71" s="53"/>
      <c r="D71" s="54"/>
    </row>
    <row r="72" spans="1:4" ht="12">
      <c r="A72" s="22"/>
      <c r="B72" s="53"/>
      <c r="C72" s="53"/>
      <c r="D72" s="54"/>
    </row>
    <row r="73" spans="1:4" ht="12">
      <c r="A73" s="22"/>
      <c r="B73" s="53"/>
      <c r="C73" s="53"/>
      <c r="D73" s="54"/>
    </row>
    <row r="74" spans="1:4" ht="12">
      <c r="A74" s="22"/>
      <c r="B74" s="53"/>
      <c r="C74" s="53"/>
      <c r="D74" s="54"/>
    </row>
    <row r="75" spans="1:4" ht="12">
      <c r="A75" s="22"/>
      <c r="B75" s="53"/>
      <c r="C75" s="53"/>
      <c r="D75" s="54"/>
    </row>
    <row r="76" spans="1:4" ht="12">
      <c r="A76" s="22"/>
      <c r="B76" s="53"/>
      <c r="C76" s="53"/>
      <c r="D76" s="54"/>
    </row>
    <row r="77" spans="1:4" ht="12">
      <c r="A77" s="22"/>
      <c r="B77" s="53"/>
      <c r="C77" s="53"/>
      <c r="D77" s="54"/>
    </row>
    <row r="78" spans="1:4" ht="12">
      <c r="A78" s="22"/>
      <c r="B78" s="53"/>
      <c r="C78" s="53"/>
      <c r="D78" s="54"/>
    </row>
    <row r="79" spans="1:4" ht="12">
      <c r="A79" s="22"/>
      <c r="B79" s="53"/>
      <c r="C79" s="53"/>
      <c r="D79" s="54"/>
    </row>
    <row r="80" spans="1:4" ht="12">
      <c r="A80" s="22"/>
      <c r="B80" s="53"/>
      <c r="C80" s="53"/>
      <c r="D80" s="54"/>
    </row>
    <row r="81" spans="1:4" ht="12">
      <c r="A81" s="22"/>
      <c r="B81" s="53"/>
      <c r="C81" s="53"/>
      <c r="D81" s="54"/>
    </row>
    <row r="82" spans="1:4" ht="12">
      <c r="A82" s="22"/>
      <c r="B82" s="53"/>
      <c r="C82" s="53"/>
      <c r="D82" s="54"/>
    </row>
    <row r="83" spans="1:4" ht="12">
      <c r="A83" s="22"/>
      <c r="B83" s="53"/>
      <c r="C83" s="53"/>
      <c r="D83" s="54"/>
    </row>
    <row r="84" spans="1:4" ht="12">
      <c r="A84" s="22"/>
      <c r="B84" s="53"/>
      <c r="C84" s="53"/>
      <c r="D84" s="54"/>
    </row>
    <row r="85" spans="1:4" ht="12">
      <c r="A85" s="22"/>
      <c r="B85" s="53"/>
      <c r="C85" s="53"/>
      <c r="D85" s="54"/>
    </row>
    <row r="86" spans="1:4" ht="12">
      <c r="A86" s="22"/>
      <c r="B86" s="53"/>
      <c r="C86" s="53"/>
      <c r="D86" s="54"/>
    </row>
    <row r="87" spans="1:4" ht="12">
      <c r="A87" s="22"/>
      <c r="B87" s="53"/>
      <c r="C87" s="53"/>
      <c r="D87" s="54"/>
    </row>
    <row r="88" spans="1:4" ht="12">
      <c r="A88" s="22"/>
      <c r="B88" s="53"/>
      <c r="C88" s="53"/>
      <c r="D88" s="54"/>
    </row>
    <row r="89" spans="1:4" ht="12">
      <c r="A89" s="22"/>
      <c r="B89" s="53"/>
      <c r="C89" s="53"/>
      <c r="D89" s="54"/>
    </row>
    <row r="90" spans="1:4" ht="12">
      <c r="A90" s="22"/>
      <c r="B90" s="53"/>
      <c r="C90" s="53"/>
      <c r="D90" s="54"/>
    </row>
    <row r="91" spans="1:4" ht="12">
      <c r="A91" s="22"/>
      <c r="B91" s="53"/>
      <c r="C91" s="53"/>
      <c r="D91" s="54"/>
    </row>
    <row r="92" spans="1:4" ht="12">
      <c r="A92" s="22"/>
      <c r="B92" s="53"/>
      <c r="C92" s="53"/>
      <c r="D92" s="54"/>
    </row>
    <row r="93" spans="1:4" ht="12">
      <c r="A93" s="22"/>
      <c r="B93" s="53"/>
      <c r="C93" s="53"/>
      <c r="D93" s="54"/>
    </row>
    <row r="94" spans="1:4" ht="12">
      <c r="A94" s="22"/>
      <c r="B94" s="53"/>
      <c r="C94" s="53"/>
      <c r="D94" s="54"/>
    </row>
    <row r="95" spans="1:4" ht="12">
      <c r="A95" s="22"/>
      <c r="B95" s="53"/>
      <c r="C95" s="53"/>
      <c r="D95" s="54"/>
    </row>
    <row r="96" spans="1:4" ht="12">
      <c r="A96" s="22"/>
      <c r="B96" s="53"/>
      <c r="C96" s="53"/>
      <c r="D96" s="54"/>
    </row>
    <row r="97" spans="1:4" ht="12">
      <c r="A97" s="22"/>
      <c r="B97" s="53"/>
      <c r="C97" s="53"/>
      <c r="D97" s="54"/>
    </row>
    <row r="98" spans="1:4" ht="12">
      <c r="A98" s="22"/>
      <c r="B98" s="53"/>
      <c r="C98" s="53"/>
      <c r="D98" s="54"/>
    </row>
    <row r="99" spans="1:4" ht="12">
      <c r="A99" s="22"/>
      <c r="B99" s="53"/>
      <c r="C99" s="53"/>
      <c r="D99" s="54"/>
    </row>
    <row r="100" spans="1:4" ht="12">
      <c r="A100" s="22"/>
      <c r="B100" s="53"/>
      <c r="C100" s="53"/>
      <c r="D100" s="54"/>
    </row>
    <row r="101" spans="1:4" ht="12">
      <c r="A101" s="22"/>
      <c r="B101" s="53"/>
      <c r="C101" s="53"/>
      <c r="D101" s="54"/>
    </row>
    <row r="102" spans="1:4" ht="12">
      <c r="A102" s="22"/>
      <c r="B102" s="53"/>
      <c r="C102" s="53"/>
      <c r="D102" s="54"/>
    </row>
    <row r="103" spans="1:4" ht="12">
      <c r="A103" s="22"/>
      <c r="B103" s="53"/>
      <c r="C103" s="53"/>
      <c r="D103" s="54"/>
    </row>
    <row r="104" spans="1:4" ht="12">
      <c r="A104" s="22"/>
      <c r="B104" s="53"/>
      <c r="C104" s="53"/>
      <c r="D104" s="54"/>
    </row>
    <row r="105" spans="1:4" ht="12">
      <c r="A105" s="22"/>
      <c r="B105" s="53"/>
      <c r="C105" s="53"/>
      <c r="D105" s="54"/>
    </row>
    <row r="106" spans="1:4" ht="12">
      <c r="A106" s="22"/>
      <c r="B106" s="53"/>
      <c r="C106" s="53"/>
      <c r="D106" s="54"/>
    </row>
    <row r="107" spans="1:4" ht="12">
      <c r="A107" s="22"/>
      <c r="B107" s="53"/>
      <c r="C107" s="53"/>
      <c r="D107" s="54"/>
    </row>
    <row r="108" spans="1:4" ht="12">
      <c r="A108" s="22"/>
      <c r="B108" s="53"/>
      <c r="C108" s="53"/>
      <c r="D108" s="54"/>
    </row>
    <row r="109" spans="1:4" ht="12">
      <c r="A109" s="22"/>
      <c r="B109" s="53"/>
      <c r="C109" s="53"/>
      <c r="D109" s="54"/>
    </row>
    <row r="110" spans="1:4" ht="12">
      <c r="A110" s="22"/>
      <c r="B110" s="53"/>
      <c r="C110" s="53"/>
      <c r="D110" s="54"/>
    </row>
    <row r="111" spans="1:4" ht="12">
      <c r="A111" s="22"/>
      <c r="B111" s="53"/>
      <c r="C111" s="53"/>
      <c r="D111" s="54"/>
    </row>
    <row r="112" spans="1:4" ht="12">
      <c r="A112" s="22"/>
      <c r="B112" s="53"/>
      <c r="C112" s="53"/>
      <c r="D112" s="54"/>
    </row>
    <row r="113" spans="1:4" ht="12">
      <c r="A113" s="22"/>
      <c r="B113" s="53"/>
      <c r="C113" s="53"/>
      <c r="D113" s="54"/>
    </row>
    <row r="114" spans="1:4" ht="12">
      <c r="A114" s="22"/>
      <c r="B114" s="53"/>
      <c r="C114" s="53"/>
      <c r="D114" s="54"/>
    </row>
    <row r="115" spans="1:4" ht="12">
      <c r="A115" s="22"/>
      <c r="B115" s="53"/>
      <c r="C115" s="53"/>
      <c r="D115" s="54"/>
    </row>
    <row r="116" spans="1:4" ht="12">
      <c r="A116" s="22"/>
      <c r="B116" s="53"/>
      <c r="C116" s="53"/>
      <c r="D116" s="54"/>
    </row>
    <row r="117" spans="1:4" ht="12">
      <c r="A117" s="22"/>
      <c r="B117" s="53"/>
      <c r="C117" s="53"/>
      <c r="D117" s="54"/>
    </row>
    <row r="118" spans="1:4" ht="12">
      <c r="A118" s="22"/>
      <c r="B118" s="53"/>
      <c r="C118" s="53"/>
      <c r="D118" s="54"/>
    </row>
    <row r="119" spans="1:4" ht="12">
      <c r="A119" s="22"/>
      <c r="B119" s="53"/>
      <c r="C119" s="53"/>
      <c r="D119" s="54"/>
    </row>
    <row r="120" spans="1:4" ht="12">
      <c r="A120" s="22"/>
      <c r="B120" s="53"/>
      <c r="C120" s="53"/>
      <c r="D120" s="54"/>
    </row>
    <row r="121" spans="1:4" ht="12">
      <c r="A121" s="22"/>
      <c r="B121" s="53"/>
      <c r="C121" s="53"/>
      <c r="D121" s="54"/>
    </row>
    <row r="122" spans="1:4" ht="12">
      <c r="A122" s="22"/>
      <c r="B122" s="53"/>
      <c r="C122" s="53"/>
      <c r="D122" s="54"/>
    </row>
    <row r="123" spans="1:4" ht="12">
      <c r="A123" s="22"/>
      <c r="B123" s="53"/>
      <c r="C123" s="53"/>
      <c r="D123" s="54"/>
    </row>
    <row r="124" spans="1:4" ht="12">
      <c r="A124" s="22"/>
      <c r="B124" s="53"/>
      <c r="C124" s="53"/>
      <c r="D124" s="54"/>
    </row>
    <row r="125" spans="1:4" ht="12">
      <c r="A125" s="22"/>
      <c r="B125" s="53"/>
      <c r="C125" s="53"/>
      <c r="D125" s="54"/>
    </row>
    <row r="126" spans="1:4" ht="12">
      <c r="A126" s="22"/>
      <c r="B126" s="53"/>
      <c r="C126" s="53"/>
      <c r="D126" s="54"/>
    </row>
    <row r="127" spans="1:4" ht="12">
      <c r="A127" s="22"/>
      <c r="B127" s="53"/>
      <c r="C127" s="53"/>
      <c r="D127" s="54"/>
    </row>
    <row r="128" spans="1:4" ht="12">
      <c r="A128" s="22"/>
      <c r="B128" s="53"/>
      <c r="C128" s="53"/>
      <c r="D128" s="54"/>
    </row>
    <row r="129" spans="1:4" ht="12">
      <c r="A129" s="22"/>
      <c r="B129" s="53"/>
      <c r="C129" s="53"/>
      <c r="D129" s="54"/>
    </row>
    <row r="130" spans="1:4" ht="12">
      <c r="A130" s="22"/>
      <c r="B130" s="53"/>
      <c r="C130" s="53"/>
      <c r="D130" s="54"/>
    </row>
    <row r="131" spans="1:4" ht="12">
      <c r="A131" s="22"/>
      <c r="B131" s="53"/>
      <c r="C131" s="53"/>
      <c r="D131" s="54"/>
    </row>
    <row r="132" spans="1:4" ht="12">
      <c r="A132" s="22"/>
      <c r="B132" s="53"/>
      <c r="C132" s="53"/>
      <c r="D132" s="54"/>
    </row>
    <row r="133" spans="1:4" ht="12">
      <c r="A133" s="22"/>
      <c r="B133" s="53"/>
      <c r="C133" s="53"/>
      <c r="D133" s="54"/>
    </row>
    <row r="134" spans="1:4" ht="12">
      <c r="A134" s="22"/>
      <c r="B134" s="53"/>
      <c r="C134" s="53"/>
      <c r="D134" s="54"/>
    </row>
    <row r="135" spans="1:4" ht="12">
      <c r="A135" s="22"/>
      <c r="B135" s="53"/>
      <c r="C135" s="53"/>
      <c r="D135" s="54"/>
    </row>
    <row r="136" spans="1:4" ht="12">
      <c r="A136" s="22"/>
      <c r="B136" s="53"/>
      <c r="C136" s="53"/>
      <c r="D136" s="54"/>
    </row>
    <row r="137" spans="1:4" ht="12">
      <c r="A137" s="22"/>
      <c r="B137" s="53"/>
      <c r="C137" s="53"/>
      <c r="D137" s="54"/>
    </row>
    <row r="138" spans="1:4" ht="12">
      <c r="A138" s="22"/>
      <c r="B138" s="53"/>
      <c r="C138" s="53"/>
      <c r="D138" s="54"/>
    </row>
    <row r="139" spans="1:4" ht="12">
      <c r="A139" s="22"/>
      <c r="B139" s="53"/>
      <c r="C139" s="53"/>
      <c r="D139" s="54"/>
    </row>
    <row r="140" spans="1:4" ht="12">
      <c r="A140" s="22"/>
      <c r="B140" s="53"/>
      <c r="C140" s="53"/>
      <c r="D140" s="54"/>
    </row>
    <row r="141" spans="1:4" ht="12">
      <c r="A141" s="22"/>
      <c r="B141" s="53"/>
      <c r="C141" s="53"/>
      <c r="D141" s="54"/>
    </row>
    <row r="142" spans="1:4" ht="12">
      <c r="A142" s="22"/>
      <c r="B142" s="53"/>
      <c r="C142" s="53"/>
      <c r="D142" s="54"/>
    </row>
    <row r="143" spans="1:4" ht="12">
      <c r="A143" s="22"/>
      <c r="B143" s="53"/>
      <c r="C143" s="53"/>
      <c r="D143" s="54"/>
    </row>
    <row r="144" spans="1:4" ht="12">
      <c r="A144" s="22"/>
      <c r="B144" s="53"/>
      <c r="C144" s="53"/>
      <c r="D144" s="54"/>
    </row>
    <row r="145" spans="1:4" ht="12">
      <c r="A145" s="22"/>
      <c r="B145" s="53"/>
      <c r="C145" s="53"/>
      <c r="D145" s="54"/>
    </row>
    <row r="146" spans="1:4" ht="12">
      <c r="A146" s="22"/>
      <c r="B146" s="53"/>
      <c r="C146" s="53"/>
      <c r="D146" s="54"/>
    </row>
    <row r="147" spans="1:4" ht="12">
      <c r="A147" s="22"/>
      <c r="B147" s="53"/>
      <c r="C147" s="53"/>
      <c r="D147" s="54"/>
    </row>
    <row r="148" spans="1:4" ht="12">
      <c r="A148" s="22"/>
      <c r="B148" s="53"/>
      <c r="C148" s="53"/>
      <c r="D148" s="54"/>
    </row>
    <row r="149" spans="1:4" ht="12">
      <c r="A149" s="22"/>
      <c r="B149" s="53"/>
      <c r="C149" s="53"/>
      <c r="D149" s="54"/>
    </row>
    <row r="150" spans="1:4" ht="12">
      <c r="A150" s="22"/>
      <c r="B150" s="53"/>
      <c r="C150" s="53"/>
      <c r="D150" s="54"/>
    </row>
    <row r="151" spans="1:4" ht="12">
      <c r="A151" s="22"/>
      <c r="B151" s="53"/>
      <c r="C151" s="53"/>
      <c r="D151" s="54"/>
    </row>
    <row r="152" spans="1:4" ht="12">
      <c r="A152" s="22"/>
      <c r="B152" s="53"/>
      <c r="C152" s="53"/>
      <c r="D152" s="54"/>
    </row>
    <row r="153" spans="1:4" ht="12">
      <c r="A153" s="22"/>
      <c r="B153" s="53"/>
      <c r="C153" s="53"/>
      <c r="D153" s="54"/>
    </row>
    <row r="154" spans="1:4" ht="12">
      <c r="A154" s="22"/>
      <c r="B154" s="53"/>
      <c r="C154" s="53"/>
      <c r="D154" s="54"/>
    </row>
    <row r="155" spans="1:4" ht="12">
      <c r="A155" s="22"/>
      <c r="B155" s="53"/>
      <c r="C155" s="53"/>
      <c r="D155" s="54"/>
    </row>
    <row r="156" spans="1:4" ht="12">
      <c r="A156" s="22"/>
      <c r="B156" s="53"/>
      <c r="C156" s="53"/>
      <c r="D156" s="54"/>
    </row>
    <row r="157" spans="1:4" ht="12">
      <c r="A157" s="22"/>
      <c r="B157" s="53"/>
      <c r="C157" s="53"/>
      <c r="D157" s="54"/>
    </row>
    <row r="158" spans="1:4" ht="12">
      <c r="A158" s="22"/>
      <c r="B158" s="53"/>
      <c r="C158" s="53"/>
      <c r="D158" s="54"/>
    </row>
    <row r="159" spans="1:4" ht="12">
      <c r="A159" s="22"/>
      <c r="B159" s="53"/>
      <c r="C159" s="53"/>
      <c r="D159" s="54"/>
    </row>
    <row r="160" spans="1:4" ht="12">
      <c r="A160" s="22"/>
      <c r="B160" s="53"/>
      <c r="C160" s="53"/>
      <c r="D160" s="54"/>
    </row>
    <row r="161" spans="1:4" ht="12">
      <c r="A161" s="22"/>
      <c r="B161" s="53"/>
      <c r="C161" s="53"/>
      <c r="D161" s="54"/>
    </row>
    <row r="162" spans="1:4" ht="12">
      <c r="A162" s="22"/>
      <c r="B162" s="53"/>
      <c r="C162" s="53"/>
      <c r="D162" s="54"/>
    </row>
    <row r="163" spans="1:4" ht="12">
      <c r="A163" s="22"/>
      <c r="B163" s="53"/>
      <c r="C163" s="53"/>
      <c r="D163" s="54"/>
    </row>
    <row r="164" spans="1:4" ht="12">
      <c r="A164" s="22"/>
      <c r="B164" s="53"/>
      <c r="C164" s="53"/>
      <c r="D164" s="54"/>
    </row>
    <row r="165" spans="1:4" ht="12">
      <c r="A165" s="22"/>
      <c r="B165" s="53"/>
      <c r="C165" s="53"/>
      <c r="D165" s="54"/>
    </row>
    <row r="166" spans="1:4" ht="12">
      <c r="A166" s="22"/>
      <c r="B166" s="53"/>
      <c r="C166" s="53"/>
      <c r="D166" s="54"/>
    </row>
    <row r="167" spans="1:4" ht="12">
      <c r="A167" s="22"/>
      <c r="B167" s="53"/>
      <c r="C167" s="53"/>
      <c r="D167" s="54"/>
    </row>
    <row r="168" spans="1:4" ht="12">
      <c r="A168" s="22"/>
      <c r="B168" s="53"/>
      <c r="C168" s="53"/>
      <c r="D168" s="54"/>
    </row>
    <row r="169" spans="1:4" ht="12">
      <c r="A169" s="22"/>
      <c r="B169" s="53"/>
      <c r="C169" s="53"/>
      <c r="D169" s="54"/>
    </row>
    <row r="170" spans="1:4" ht="12">
      <c r="A170" s="22"/>
      <c r="B170" s="53"/>
      <c r="C170" s="53"/>
      <c r="D170" s="54"/>
    </row>
    <row r="171" spans="1:4" ht="12">
      <c r="A171" s="22"/>
      <c r="B171" s="53"/>
      <c r="C171" s="53"/>
      <c r="D171" s="54"/>
    </row>
    <row r="172" spans="1:4" ht="12">
      <c r="A172" s="22"/>
      <c r="B172" s="53"/>
      <c r="C172" s="53"/>
      <c r="D172" s="54"/>
    </row>
    <row r="173" spans="1:4" ht="12">
      <c r="A173" s="22"/>
      <c r="B173" s="53"/>
      <c r="C173" s="53"/>
      <c r="D173" s="54"/>
    </row>
    <row r="174" spans="1:4" ht="12">
      <c r="A174" s="22"/>
      <c r="B174" s="53"/>
      <c r="C174" s="53"/>
      <c r="D174" s="54"/>
    </row>
    <row r="175" spans="1:4" ht="12">
      <c r="A175" s="22"/>
      <c r="B175" s="53"/>
      <c r="C175" s="53"/>
      <c r="D175" s="54"/>
    </row>
    <row r="176" spans="1:4" ht="12">
      <c r="A176" s="22"/>
      <c r="B176" s="53"/>
      <c r="C176" s="53"/>
      <c r="D176" s="54"/>
    </row>
    <row r="177" spans="1:4" ht="12">
      <c r="A177" s="22"/>
      <c r="B177" s="53"/>
      <c r="C177" s="53"/>
      <c r="D177" s="54"/>
    </row>
    <row r="178" spans="1:4" ht="12">
      <c r="A178" s="22"/>
      <c r="B178" s="53"/>
      <c r="C178" s="53"/>
      <c r="D178" s="54"/>
    </row>
    <row r="179" spans="1:4" ht="12">
      <c r="A179" s="22"/>
      <c r="B179" s="53"/>
      <c r="C179" s="53"/>
      <c r="D179" s="54"/>
    </row>
    <row r="180" spans="1:4" ht="12">
      <c r="A180" s="22"/>
      <c r="B180" s="53"/>
      <c r="C180" s="53"/>
      <c r="D180" s="54"/>
    </row>
    <row r="181" spans="1:4" ht="12">
      <c r="A181" s="22"/>
      <c r="B181" s="53"/>
      <c r="C181" s="53"/>
      <c r="D181" s="54"/>
    </row>
    <row r="182" spans="1:4" ht="12">
      <c r="A182" s="22"/>
      <c r="B182" s="53"/>
      <c r="C182" s="53"/>
      <c r="D182" s="54"/>
    </row>
    <row r="183" spans="1:4" ht="12">
      <c r="A183" s="22"/>
      <c r="B183" s="53"/>
      <c r="C183" s="53"/>
      <c r="D183" s="54"/>
    </row>
    <row r="184" spans="1:4" ht="12">
      <c r="A184" s="22"/>
      <c r="B184" s="53"/>
      <c r="C184" s="53"/>
      <c r="D184" s="54"/>
    </row>
    <row r="185" spans="1:4" ht="12">
      <c r="A185" s="22"/>
      <c r="B185" s="53"/>
      <c r="C185" s="53"/>
      <c r="D185" s="54"/>
    </row>
    <row r="186" spans="1:4" ht="12">
      <c r="A186" s="22"/>
      <c r="B186" s="53"/>
      <c r="C186" s="53"/>
      <c r="D186" s="54"/>
    </row>
    <row r="187" spans="1:4" ht="12">
      <c r="A187" s="22"/>
      <c r="B187" s="53"/>
      <c r="C187" s="53"/>
      <c r="D187" s="54"/>
    </row>
    <row r="188" spans="1:4" ht="12">
      <c r="A188" s="22"/>
      <c r="B188" s="53"/>
      <c r="C188" s="53"/>
      <c r="D188" s="54"/>
    </row>
    <row r="189" spans="1:4" ht="12">
      <c r="A189" s="22"/>
      <c r="B189" s="53"/>
      <c r="C189" s="53"/>
      <c r="D189" s="54"/>
    </row>
    <row r="190" spans="1:4" ht="12">
      <c r="A190" s="22"/>
      <c r="B190" s="53"/>
      <c r="C190" s="53"/>
      <c r="D190" s="54"/>
    </row>
    <row r="191" spans="1:4" ht="12">
      <c r="A191" s="22"/>
      <c r="B191" s="53"/>
      <c r="C191" s="53"/>
      <c r="D191" s="54"/>
    </row>
    <row r="192" spans="1:4" ht="12">
      <c r="A192" s="22"/>
      <c r="B192" s="53"/>
      <c r="C192" s="53"/>
      <c r="D192" s="54"/>
    </row>
    <row r="193" spans="1:4" ht="12">
      <c r="A193" s="22"/>
      <c r="B193" s="53"/>
      <c r="C193" s="53"/>
      <c r="D193" s="54"/>
    </row>
    <row r="194" spans="1:4" ht="12">
      <c r="A194" s="22"/>
      <c r="B194" s="53"/>
      <c r="C194" s="53"/>
      <c r="D194" s="54"/>
    </row>
    <row r="195" spans="1:4" ht="12">
      <c r="A195" s="22"/>
      <c r="B195" s="53"/>
      <c r="C195" s="53"/>
      <c r="D195" s="54"/>
    </row>
    <row r="196" spans="1:4" ht="12">
      <c r="A196" s="22"/>
      <c r="B196" s="53"/>
      <c r="C196" s="53"/>
      <c r="D196" s="54"/>
    </row>
    <row r="197" spans="1:4" ht="12">
      <c r="A197" s="22"/>
      <c r="B197" s="53"/>
      <c r="C197" s="53"/>
      <c r="D197" s="54"/>
    </row>
    <row r="198" spans="1:4" ht="12">
      <c r="A198" s="22"/>
      <c r="B198" s="53"/>
      <c r="C198" s="53"/>
      <c r="D198" s="54"/>
    </row>
    <row r="199" spans="1:4" ht="12">
      <c r="A199" s="22"/>
      <c r="B199" s="53"/>
      <c r="C199" s="53"/>
      <c r="D199" s="54"/>
    </row>
    <row r="200" spans="1:4" ht="12">
      <c r="A200" s="22"/>
      <c r="B200" s="53"/>
      <c r="C200" s="53"/>
      <c r="D200" s="54"/>
    </row>
    <row r="201" spans="1:4" ht="12">
      <c r="A201" s="22"/>
      <c r="B201" s="53"/>
      <c r="C201" s="53"/>
      <c r="D201" s="54"/>
    </row>
    <row r="202" spans="1:4" ht="12">
      <c r="A202" s="22"/>
      <c r="B202" s="53"/>
      <c r="C202" s="53"/>
      <c r="D202" s="54"/>
    </row>
    <row r="203" spans="1:4" ht="12">
      <c r="A203" s="22"/>
      <c r="B203" s="53"/>
      <c r="C203" s="53"/>
      <c r="D203" s="54"/>
    </row>
    <row r="204" spans="1:4" ht="12">
      <c r="A204" s="22"/>
      <c r="B204" s="53"/>
      <c r="C204" s="53"/>
      <c r="D204" s="54"/>
    </row>
    <row r="205" spans="1:4" ht="12">
      <c r="A205" s="22"/>
      <c r="B205" s="53"/>
      <c r="C205" s="53"/>
      <c r="D205" s="54"/>
    </row>
    <row r="206" spans="1:4" ht="12">
      <c r="A206" s="22"/>
      <c r="B206" s="53"/>
      <c r="C206" s="53"/>
      <c r="D206" s="54"/>
    </row>
    <row r="207" spans="1:4" ht="12">
      <c r="A207" s="22"/>
      <c r="B207" s="53"/>
      <c r="C207" s="53"/>
      <c r="D207" s="54"/>
    </row>
    <row r="208" spans="1:4" ht="12">
      <c r="A208" s="22"/>
      <c r="B208" s="53"/>
      <c r="C208" s="53"/>
      <c r="D208" s="54"/>
    </row>
    <row r="209" spans="1:4" ht="12">
      <c r="A209" s="22"/>
      <c r="B209" s="53"/>
      <c r="C209" s="53"/>
      <c r="D209" s="54"/>
    </row>
    <row r="210" spans="1:4" ht="12">
      <c r="A210" s="22"/>
      <c r="B210" s="53"/>
      <c r="C210" s="53"/>
      <c r="D210" s="54"/>
    </row>
    <row r="211" spans="1:4" ht="12">
      <c r="A211" s="22"/>
      <c r="B211" s="53"/>
      <c r="C211" s="53"/>
      <c r="D211" s="54"/>
    </row>
    <row r="212" spans="1:4" ht="12">
      <c r="A212" s="22"/>
      <c r="B212" s="53"/>
      <c r="C212" s="53"/>
      <c r="D212" s="54"/>
    </row>
    <row r="213" spans="1:4" ht="12">
      <c r="A213" s="22"/>
      <c r="B213" s="53"/>
      <c r="C213" s="53"/>
      <c r="D213" s="54"/>
    </row>
    <row r="214" spans="1:4" ht="12">
      <c r="A214" s="22"/>
      <c r="B214" s="53"/>
      <c r="C214" s="53"/>
      <c r="D214" s="54"/>
    </row>
    <row r="215" spans="1:4" ht="12">
      <c r="A215" s="22"/>
      <c r="B215" s="53"/>
      <c r="C215" s="53"/>
      <c r="D215" s="54"/>
    </row>
    <row r="216" spans="1:4" ht="12">
      <c r="A216" s="22"/>
      <c r="B216" s="53"/>
      <c r="C216" s="53"/>
      <c r="D216" s="54"/>
    </row>
    <row r="217" spans="1:4" ht="12">
      <c r="A217" s="22"/>
      <c r="B217" s="53"/>
      <c r="C217" s="53"/>
      <c r="D217" s="54"/>
    </row>
    <row r="218" spans="1:4" ht="12">
      <c r="A218" s="22"/>
      <c r="B218" s="53"/>
      <c r="C218" s="53"/>
      <c r="D218" s="54"/>
    </row>
    <row r="219" spans="1:4" ht="12">
      <c r="A219" s="22"/>
      <c r="B219" s="53"/>
      <c r="C219" s="53"/>
      <c r="D219" s="54"/>
    </row>
    <row r="220" spans="1:4" ht="12">
      <c r="A220" s="22"/>
      <c r="B220" s="53"/>
      <c r="C220" s="53"/>
      <c r="D220" s="54"/>
    </row>
    <row r="221" spans="1:4" ht="12">
      <c r="A221" s="22"/>
      <c r="B221" s="53"/>
      <c r="C221" s="53"/>
      <c r="D221" s="54"/>
    </row>
    <row r="222" spans="1:4" ht="12">
      <c r="A222" s="22"/>
      <c r="B222" s="53"/>
      <c r="C222" s="53"/>
      <c r="D222" s="54"/>
    </row>
    <row r="223" spans="1:4" ht="12">
      <c r="A223" s="22"/>
      <c r="B223" s="53"/>
      <c r="C223" s="53"/>
      <c r="D223" s="54"/>
    </row>
    <row r="224" spans="1:4" ht="12">
      <c r="A224" s="22"/>
      <c r="B224" s="53"/>
      <c r="C224" s="53"/>
      <c r="D224" s="54"/>
    </row>
    <row r="225" spans="1:4" ht="12">
      <c r="A225" s="22"/>
      <c r="B225" s="53"/>
      <c r="C225" s="53"/>
      <c r="D225" s="54"/>
    </row>
    <row r="226" spans="1:4" ht="12">
      <c r="A226" s="22"/>
      <c r="B226" s="53"/>
      <c r="C226" s="53"/>
      <c r="D226" s="54"/>
    </row>
    <row r="227" spans="1:4" ht="12">
      <c r="A227" s="22"/>
      <c r="B227" s="53"/>
      <c r="C227" s="53"/>
      <c r="D227" s="54"/>
    </row>
    <row r="228" spans="1:4" ht="12">
      <c r="A228" s="22"/>
      <c r="B228" s="53"/>
      <c r="C228" s="53"/>
      <c r="D228" s="54"/>
    </row>
    <row r="229" spans="1:4" ht="12">
      <c r="A229" s="22"/>
      <c r="B229" s="53"/>
      <c r="C229" s="53"/>
      <c r="D229" s="54"/>
    </row>
    <row r="230" spans="1:4" ht="12">
      <c r="A230" s="22"/>
      <c r="B230" s="53"/>
      <c r="C230" s="53"/>
      <c r="D230" s="54"/>
    </row>
    <row r="231" spans="1:4" ht="12">
      <c r="A231" s="22"/>
      <c r="B231" s="53"/>
      <c r="C231" s="53"/>
      <c r="D231" s="54"/>
    </row>
    <row r="232" spans="1:4" ht="12">
      <c r="A232" s="22"/>
      <c r="B232" s="53"/>
      <c r="C232" s="53"/>
      <c r="D232" s="54"/>
    </row>
    <row r="233" spans="1:4" ht="12">
      <c r="A233" s="22"/>
      <c r="B233" s="53"/>
      <c r="C233" s="53"/>
      <c r="D233" s="54"/>
    </row>
    <row r="234" spans="1:4" ht="12">
      <c r="A234" s="22"/>
      <c r="B234" s="53"/>
      <c r="C234" s="53"/>
      <c r="D234" s="54"/>
    </row>
    <row r="235" spans="1:4" ht="12">
      <c r="A235" s="22"/>
      <c r="B235" s="53"/>
      <c r="C235" s="53"/>
      <c r="D235" s="54"/>
    </row>
    <row r="236" spans="1:4" ht="12">
      <c r="A236" s="22"/>
      <c r="B236" s="53"/>
      <c r="C236" s="53"/>
      <c r="D236" s="54"/>
    </row>
    <row r="237" spans="1:4" ht="12">
      <c r="A237" s="22"/>
      <c r="B237" s="53"/>
      <c r="C237" s="53"/>
      <c r="D237" s="54"/>
    </row>
    <row r="238" spans="1:4" ht="12">
      <c r="A238" s="22"/>
      <c r="B238" s="53"/>
      <c r="C238" s="53"/>
      <c r="D238" s="54"/>
    </row>
    <row r="239" spans="1:4" ht="12">
      <c r="A239" s="22"/>
      <c r="B239" s="53"/>
      <c r="C239" s="53"/>
      <c r="D239" s="54"/>
    </row>
    <row r="240" spans="1:4" ht="12">
      <c r="A240" s="22"/>
      <c r="B240" s="53"/>
      <c r="C240" s="53"/>
      <c r="D240" s="54"/>
    </row>
    <row r="241" spans="1:4" ht="12">
      <c r="A241" s="22"/>
      <c r="B241" s="53"/>
      <c r="C241" s="53"/>
      <c r="D241" s="54"/>
    </row>
    <row r="242" spans="1:4" ht="12">
      <c r="A242" s="22"/>
      <c r="B242" s="53"/>
      <c r="C242" s="53"/>
      <c r="D242" s="54"/>
    </row>
    <row r="243" spans="1:4" ht="12">
      <c r="A243" s="22"/>
      <c r="B243" s="53"/>
      <c r="C243" s="53"/>
      <c r="D243" s="54"/>
    </row>
    <row r="244" spans="1:4" ht="12">
      <c r="A244" s="22"/>
      <c r="B244" s="53"/>
      <c r="C244" s="53"/>
      <c r="D244" s="54"/>
    </row>
    <row r="245" spans="1:4" ht="12">
      <c r="A245" s="22"/>
      <c r="B245" s="53"/>
      <c r="C245" s="53"/>
      <c r="D245" s="54"/>
    </row>
    <row r="246" spans="1:4" ht="12">
      <c r="A246" s="22"/>
      <c r="B246" s="53"/>
      <c r="C246" s="53"/>
      <c r="D246" s="54"/>
    </row>
    <row r="247" spans="1:4" ht="12">
      <c r="A247" s="22"/>
      <c r="B247" s="53"/>
      <c r="C247" s="53"/>
      <c r="D247" s="54"/>
    </row>
    <row r="248" spans="1:4" ht="12">
      <c r="A248" s="22"/>
      <c r="B248" s="53"/>
      <c r="C248" s="53"/>
      <c r="D248" s="54"/>
    </row>
    <row r="249" spans="1:4" ht="12">
      <c r="A249" s="22"/>
      <c r="B249" s="53"/>
      <c r="C249" s="53"/>
      <c r="D249" s="54"/>
    </row>
    <row r="250" spans="1:4" ht="12">
      <c r="A250" s="22"/>
      <c r="B250" s="53"/>
      <c r="C250" s="53"/>
      <c r="D250" s="54"/>
    </row>
    <row r="251" spans="1:4" ht="12">
      <c r="A251" s="22"/>
      <c r="B251" s="53"/>
      <c r="C251" s="53"/>
      <c r="D251" s="54"/>
    </row>
    <row r="252" spans="1:4" ht="12">
      <c r="A252" s="22"/>
      <c r="B252" s="53"/>
      <c r="C252" s="53"/>
      <c r="D252" s="54"/>
    </row>
    <row r="253" spans="1:4" ht="12">
      <c r="A253" s="22"/>
      <c r="B253" s="53"/>
      <c r="C253" s="53"/>
      <c r="D253" s="54"/>
    </row>
    <row r="254" spans="1:4" ht="12">
      <c r="A254" s="22"/>
      <c r="B254" s="53"/>
      <c r="C254" s="53"/>
      <c r="D254" s="54"/>
    </row>
    <row r="255" spans="1:4" ht="12">
      <c r="A255" s="22"/>
      <c r="B255" s="53"/>
      <c r="C255" s="53"/>
      <c r="D255" s="54"/>
    </row>
    <row r="256" spans="1:4" ht="12">
      <c r="A256" s="22"/>
      <c r="B256" s="53"/>
      <c r="C256" s="53"/>
      <c r="D256" s="54"/>
    </row>
    <row r="257" spans="1:4" ht="12">
      <c r="A257" s="22"/>
      <c r="B257" s="53"/>
      <c r="C257" s="53"/>
      <c r="D257" s="54"/>
    </row>
    <row r="258" spans="1:4" ht="12">
      <c r="A258" s="22"/>
      <c r="B258" s="53"/>
      <c r="C258" s="53"/>
      <c r="D258" s="54"/>
    </row>
    <row r="259" spans="1:4" ht="12">
      <c r="A259" s="22"/>
      <c r="B259" s="53"/>
      <c r="C259" s="53"/>
      <c r="D259" s="54"/>
    </row>
    <row r="260" spans="1:4" ht="12">
      <c r="A260" s="22"/>
      <c r="B260" s="53"/>
      <c r="C260" s="53"/>
      <c r="D260" s="54"/>
    </row>
    <row r="261" spans="1:4" ht="12">
      <c r="A261" s="22"/>
      <c r="B261" s="53"/>
      <c r="C261" s="53"/>
      <c r="D261" s="54"/>
    </row>
    <row r="262" spans="1:4" ht="12">
      <c r="A262" s="22"/>
      <c r="B262" s="53"/>
      <c r="C262" s="53"/>
      <c r="D262" s="54"/>
    </row>
    <row r="263" spans="1:4" ht="12">
      <c r="A263" s="22"/>
      <c r="B263" s="53"/>
      <c r="C263" s="53"/>
      <c r="D263" s="54"/>
    </row>
    <row r="264" spans="1:4" ht="12">
      <c r="A264" s="22"/>
      <c r="B264" s="53"/>
      <c r="C264" s="53"/>
      <c r="D264" s="54"/>
    </row>
    <row r="265" spans="1:4" ht="12">
      <c r="A265" s="22"/>
      <c r="B265" s="53"/>
      <c r="C265" s="53"/>
      <c r="D265" s="54"/>
    </row>
    <row r="266" spans="1:4" ht="12">
      <c r="A266" s="22"/>
      <c r="B266" s="53"/>
      <c r="C266" s="53"/>
      <c r="D266" s="54"/>
    </row>
    <row r="267" spans="1:4" ht="12">
      <c r="A267" s="22"/>
      <c r="B267" s="53"/>
      <c r="C267" s="53"/>
      <c r="D267" s="54"/>
    </row>
    <row r="268" spans="1:4" ht="12">
      <c r="A268" s="22"/>
      <c r="B268" s="53"/>
      <c r="C268" s="53"/>
      <c r="D268" s="54"/>
    </row>
    <row r="269" spans="1:4" ht="12">
      <c r="A269" s="22"/>
      <c r="B269" s="53"/>
      <c r="C269" s="53"/>
      <c r="D269" s="54"/>
    </row>
    <row r="270" spans="1:4" ht="12">
      <c r="A270" s="22"/>
      <c r="B270" s="53"/>
      <c r="C270" s="53"/>
      <c r="D270" s="54"/>
    </row>
    <row r="271" spans="1:4" ht="12">
      <c r="A271" s="22"/>
      <c r="B271" s="53"/>
      <c r="C271" s="53"/>
      <c r="D271" s="54"/>
    </row>
    <row r="272" spans="1:4" ht="12">
      <c r="A272" s="22"/>
      <c r="B272" s="53"/>
      <c r="C272" s="53"/>
      <c r="D272" s="54"/>
    </row>
    <row r="273" spans="1:4" ht="12">
      <c r="A273" s="22"/>
      <c r="B273" s="53"/>
      <c r="C273" s="53"/>
      <c r="D273" s="54"/>
    </row>
    <row r="274" spans="1:4" ht="12">
      <c r="A274" s="22"/>
      <c r="B274" s="53"/>
      <c r="C274" s="53"/>
      <c r="D274" s="54"/>
    </row>
    <row r="275" spans="1:4" ht="12">
      <c r="A275" s="22"/>
      <c r="B275" s="53"/>
      <c r="C275" s="53"/>
      <c r="D275" s="54"/>
    </row>
    <row r="276" spans="1:4" ht="12">
      <c r="A276" s="22"/>
      <c r="B276" s="53"/>
      <c r="C276" s="53"/>
      <c r="D276" s="54"/>
    </row>
    <row r="277" spans="1:4" ht="12">
      <c r="A277" s="22"/>
      <c r="B277" s="53"/>
      <c r="C277" s="53"/>
      <c r="D277" s="54"/>
    </row>
    <row r="278" spans="1:4" ht="12">
      <c r="A278" s="22"/>
      <c r="B278" s="53"/>
      <c r="C278" s="53"/>
      <c r="D278" s="54"/>
    </row>
    <row r="279" spans="1:4" ht="12">
      <c r="A279" s="22"/>
      <c r="B279" s="53"/>
      <c r="C279" s="53"/>
      <c r="D279" s="54"/>
    </row>
    <row r="280" spans="1:4" ht="12">
      <c r="A280" s="22"/>
      <c r="B280" s="53"/>
      <c r="C280" s="53"/>
      <c r="D280" s="54"/>
    </row>
    <row r="281" spans="1:4" ht="12">
      <c r="A281" s="22"/>
      <c r="B281" s="53"/>
      <c r="C281" s="53"/>
      <c r="D281" s="54"/>
    </row>
    <row r="282" spans="1:4" ht="12">
      <c r="A282" s="22"/>
      <c r="B282" s="53"/>
      <c r="C282" s="53"/>
      <c r="D282" s="54"/>
    </row>
    <row r="283" spans="1:4" ht="12">
      <c r="A283" s="22"/>
      <c r="B283" s="53"/>
      <c r="C283" s="53"/>
      <c r="D283" s="54"/>
    </row>
    <row r="284" spans="1:4" ht="12">
      <c r="A284" s="22"/>
      <c r="B284" s="53"/>
      <c r="C284" s="53"/>
      <c r="D284" s="54"/>
    </row>
    <row r="285" spans="1:4" ht="12">
      <c r="A285" s="22"/>
      <c r="B285" s="53"/>
      <c r="C285" s="53"/>
      <c r="D285" s="54"/>
    </row>
    <row r="286" spans="1:4" ht="12">
      <c r="A286" s="22"/>
      <c r="B286" s="53"/>
      <c r="C286" s="53"/>
      <c r="D286" s="54"/>
    </row>
    <row r="287" spans="1:4" ht="12">
      <c r="A287" s="22"/>
      <c r="B287" s="53"/>
      <c r="C287" s="53"/>
      <c r="D287" s="54"/>
    </row>
    <row r="288" spans="1:4" ht="12">
      <c r="A288" s="22"/>
      <c r="B288" s="53"/>
      <c r="C288" s="53"/>
      <c r="D288" s="54"/>
    </row>
    <row r="289" spans="1:4" ht="12">
      <c r="A289" s="22"/>
      <c r="B289" s="53"/>
      <c r="C289" s="53"/>
      <c r="D289" s="54"/>
    </row>
    <row r="290" spans="1:4" ht="12">
      <c r="A290" s="22"/>
      <c r="B290" s="53"/>
      <c r="C290" s="53"/>
      <c r="D290" s="54"/>
    </row>
    <row r="291" spans="1:4" ht="12">
      <c r="A291" s="22"/>
      <c r="B291" s="53"/>
      <c r="C291" s="53"/>
      <c r="D291" s="54"/>
    </row>
    <row r="292" spans="1:4" ht="12">
      <c r="A292" s="22"/>
      <c r="B292" s="53"/>
      <c r="C292" s="53"/>
      <c r="D292" s="54"/>
    </row>
    <row r="293" spans="1:4" ht="12">
      <c r="A293" s="22"/>
      <c r="B293" s="53"/>
      <c r="C293" s="53"/>
      <c r="D293" s="54"/>
    </row>
    <row r="294" spans="1:4" ht="12">
      <c r="A294" s="22"/>
      <c r="B294" s="53"/>
      <c r="C294" s="53"/>
      <c r="D294" s="54"/>
    </row>
    <row r="295" spans="1:4" ht="12">
      <c r="A295" s="22"/>
      <c r="B295" s="53"/>
      <c r="C295" s="53"/>
      <c r="D295" s="54"/>
    </row>
    <row r="296" spans="1:4" ht="12">
      <c r="A296" s="22"/>
      <c r="B296" s="53"/>
      <c r="C296" s="53"/>
      <c r="D296" s="54"/>
    </row>
    <row r="297" spans="1:4" ht="12">
      <c r="A297" s="22"/>
      <c r="B297" s="53"/>
      <c r="C297" s="53"/>
      <c r="D297" s="54"/>
    </row>
    <row r="298" spans="1:4" ht="12">
      <c r="A298" s="22"/>
      <c r="B298" s="53"/>
      <c r="C298" s="53"/>
      <c r="D298" s="54"/>
    </row>
    <row r="299" spans="1:4" ht="12">
      <c r="A299" s="22"/>
      <c r="B299" s="53"/>
      <c r="C299" s="53"/>
      <c r="D299" s="54"/>
    </row>
    <row r="300" spans="1:4" ht="12">
      <c r="A300" s="22"/>
      <c r="B300" s="53"/>
      <c r="C300" s="53"/>
      <c r="D300" s="54"/>
    </row>
    <row r="301" spans="1:4" ht="12">
      <c r="A301" s="22"/>
      <c r="B301" s="53"/>
      <c r="C301" s="53"/>
      <c r="D301" s="54"/>
    </row>
    <row r="302" spans="1:4" ht="12">
      <c r="A302" s="22"/>
      <c r="B302" s="53"/>
      <c r="C302" s="53"/>
      <c r="D302" s="54"/>
    </row>
    <row r="303" spans="1:4" ht="12">
      <c r="A303" s="22"/>
      <c r="B303" s="53"/>
      <c r="C303" s="53"/>
      <c r="D303" s="54"/>
    </row>
    <row r="304" spans="1:4" ht="12">
      <c r="A304" s="22"/>
      <c r="B304" s="53"/>
      <c r="C304" s="53"/>
      <c r="D304" s="54"/>
    </row>
    <row r="305" spans="1:4" ht="12">
      <c r="A305" s="22"/>
      <c r="B305" s="53"/>
      <c r="C305" s="53"/>
      <c r="D305" s="54"/>
    </row>
    <row r="306" spans="1:4" ht="12">
      <c r="A306" s="22"/>
      <c r="B306" s="53"/>
      <c r="C306" s="53"/>
      <c r="D306" s="54"/>
    </row>
    <row r="307" spans="1:4" ht="12">
      <c r="A307" s="22"/>
      <c r="B307" s="53"/>
      <c r="C307" s="53"/>
      <c r="D307" s="54"/>
    </row>
    <row r="308" spans="1:4" ht="12">
      <c r="A308" s="22"/>
      <c r="B308" s="53"/>
      <c r="C308" s="53"/>
      <c r="D308" s="54"/>
    </row>
    <row r="309" spans="1:4" ht="12">
      <c r="A309" s="22"/>
      <c r="B309" s="53"/>
      <c r="C309" s="53"/>
      <c r="D309" s="54"/>
    </row>
    <row r="310" spans="1:4" ht="12">
      <c r="A310" s="22"/>
      <c r="B310" s="53"/>
      <c r="C310" s="53"/>
      <c r="D310" s="54"/>
    </row>
    <row r="311" spans="1:4" ht="12">
      <c r="A311" s="22"/>
      <c r="B311" s="53"/>
      <c r="C311" s="53"/>
      <c r="D311" s="54"/>
    </row>
    <row r="312" spans="1:4" ht="12">
      <c r="A312" s="22"/>
      <c r="B312" s="53"/>
      <c r="C312" s="53"/>
      <c r="D312" s="54"/>
    </row>
    <row r="313" spans="1:4" ht="12">
      <c r="A313" s="22"/>
      <c r="B313" s="53"/>
      <c r="C313" s="53"/>
      <c r="D313" s="54"/>
    </row>
    <row r="314" spans="1:4" ht="12">
      <c r="A314" s="22"/>
      <c r="B314" s="53"/>
      <c r="C314" s="53"/>
      <c r="D314" s="54"/>
    </row>
    <row r="315" spans="1:4" ht="12">
      <c r="A315" s="22"/>
      <c r="B315" s="53"/>
      <c r="C315" s="53"/>
      <c r="D315" s="54"/>
    </row>
    <row r="316" spans="1:4" ht="12">
      <c r="A316" s="22"/>
      <c r="B316" s="53"/>
      <c r="C316" s="53"/>
      <c r="D316" s="54"/>
    </row>
    <row r="317" spans="1:4" ht="12">
      <c r="A317" s="22"/>
      <c r="B317" s="53"/>
      <c r="C317" s="53"/>
      <c r="D317" s="54"/>
    </row>
    <row r="318" spans="1:4" ht="12">
      <c r="A318" s="22"/>
      <c r="B318" s="53"/>
      <c r="C318" s="53"/>
      <c r="D318" s="54"/>
    </row>
    <row r="319" spans="1:4" ht="12">
      <c r="A319" s="22"/>
      <c r="B319" s="53"/>
      <c r="C319" s="53"/>
      <c r="D319" s="54"/>
    </row>
    <row r="320" spans="1:4" ht="12">
      <c r="A320" s="22"/>
      <c r="B320" s="53"/>
      <c r="C320" s="53"/>
      <c r="D320" s="54"/>
    </row>
    <row r="321" spans="1:4" ht="12">
      <c r="A321" s="22"/>
      <c r="B321" s="53"/>
      <c r="C321" s="53"/>
      <c r="D321" s="54"/>
    </row>
    <row r="322" spans="1:4" ht="12">
      <c r="A322" s="22"/>
      <c r="B322" s="53"/>
      <c r="C322" s="53"/>
      <c r="D322" s="54"/>
    </row>
    <row r="323" spans="1:4" ht="12">
      <c r="A323" s="22"/>
      <c r="B323" s="53"/>
      <c r="C323" s="53"/>
      <c r="D323" s="54"/>
    </row>
    <row r="324" spans="1:4" ht="12">
      <c r="A324" s="22"/>
      <c r="B324" s="53"/>
      <c r="C324" s="53"/>
      <c r="D324" s="54"/>
    </row>
    <row r="325" spans="1:4" ht="12">
      <c r="A325" s="22"/>
      <c r="B325" s="53"/>
      <c r="C325" s="53"/>
      <c r="D325" s="54"/>
    </row>
    <row r="326" spans="1:4" ht="12">
      <c r="A326" s="22"/>
      <c r="B326" s="53"/>
      <c r="C326" s="53"/>
      <c r="D326" s="54"/>
    </row>
    <row r="327" spans="1:4" ht="12">
      <c r="A327" s="22"/>
      <c r="B327" s="53"/>
      <c r="C327" s="53"/>
      <c r="D327" s="54"/>
    </row>
    <row r="328" spans="1:4" ht="12">
      <c r="A328" s="22"/>
      <c r="B328" s="53"/>
      <c r="C328" s="53"/>
      <c r="D328" s="54"/>
    </row>
    <row r="329" spans="1:4" ht="12">
      <c r="A329" s="22"/>
      <c r="B329" s="53"/>
      <c r="C329" s="53"/>
      <c r="D329" s="54"/>
    </row>
    <row r="330" spans="1:4" ht="12">
      <c r="A330" s="22"/>
      <c r="B330" s="53"/>
      <c r="C330" s="53"/>
      <c r="D330" s="54"/>
    </row>
    <row r="331" spans="1:4" ht="12">
      <c r="A331" s="22"/>
      <c r="B331" s="53"/>
      <c r="C331" s="53"/>
      <c r="D331" s="54"/>
    </row>
    <row r="332" spans="1:4" ht="12">
      <c r="A332" s="22"/>
      <c r="B332" s="53"/>
      <c r="C332" s="53"/>
      <c r="D332" s="54"/>
    </row>
    <row r="333" spans="1:4" ht="12">
      <c r="A333" s="22"/>
      <c r="B333" s="53"/>
      <c r="C333" s="53"/>
      <c r="D333" s="54"/>
    </row>
    <row r="334" spans="1:4" ht="12">
      <c r="A334" s="22"/>
      <c r="B334" s="53"/>
      <c r="C334" s="53"/>
      <c r="D334" s="54"/>
    </row>
    <row r="335" spans="1:4" ht="12">
      <c r="A335" s="22"/>
      <c r="B335" s="53"/>
      <c r="C335" s="53"/>
      <c r="D335" s="54"/>
    </row>
    <row r="336" spans="1:4" ht="12">
      <c r="A336" s="22"/>
      <c r="B336" s="53"/>
      <c r="C336" s="53"/>
      <c r="D336" s="54"/>
    </row>
    <row r="337" spans="1:4" ht="12">
      <c r="A337" s="22"/>
      <c r="B337" s="53"/>
      <c r="C337" s="53"/>
      <c r="D337" s="54"/>
    </row>
    <row r="338" spans="1:4" ht="12">
      <c r="A338" s="22"/>
      <c r="B338" s="53"/>
      <c r="C338" s="53"/>
      <c r="D338" s="54"/>
    </row>
    <row r="339" spans="1:4" ht="12">
      <c r="A339" s="22"/>
      <c r="B339" s="53"/>
      <c r="C339" s="53"/>
      <c r="D339" s="54"/>
    </row>
    <row r="340" spans="1:4" ht="12">
      <c r="A340" s="22"/>
      <c r="B340" s="53"/>
      <c r="C340" s="53"/>
      <c r="D340" s="54"/>
    </row>
    <row r="341" spans="1:4" ht="12">
      <c r="A341" s="22"/>
      <c r="B341" s="53"/>
      <c r="C341" s="53"/>
      <c r="D341" s="54"/>
    </row>
    <row r="342" spans="1:4" ht="12">
      <c r="A342" s="22"/>
      <c r="B342" s="53"/>
      <c r="C342" s="53"/>
      <c r="D342" s="54"/>
    </row>
    <row r="343" spans="1:4" ht="12">
      <c r="A343" s="22"/>
      <c r="B343" s="53"/>
      <c r="C343" s="53"/>
      <c r="D343" s="54"/>
    </row>
    <row r="344" spans="1:4" ht="12">
      <c r="A344" s="22"/>
      <c r="B344" s="53"/>
      <c r="C344" s="53"/>
      <c r="D344" s="54"/>
    </row>
    <row r="345" spans="1:4" ht="12">
      <c r="A345" s="22"/>
      <c r="B345" s="53"/>
      <c r="C345" s="53"/>
      <c r="D345" s="54"/>
    </row>
    <row r="346" spans="1:4" ht="12">
      <c r="A346" s="22"/>
      <c r="B346" s="53"/>
      <c r="C346" s="53"/>
      <c r="D346" s="54"/>
    </row>
    <row r="347" spans="1:4" ht="12">
      <c r="A347" s="22"/>
      <c r="B347" s="53"/>
      <c r="C347" s="53"/>
      <c r="D347" s="54"/>
    </row>
    <row r="348" spans="1:4" ht="12">
      <c r="A348" s="22"/>
      <c r="B348" s="53"/>
      <c r="C348" s="53"/>
      <c r="D348" s="54"/>
    </row>
    <row r="349" spans="1:4" ht="12">
      <c r="A349" s="22"/>
      <c r="B349" s="53"/>
      <c r="C349" s="53"/>
      <c r="D349" s="54"/>
    </row>
    <row r="350" spans="1:4" ht="12">
      <c r="A350" s="22"/>
      <c r="B350" s="53"/>
      <c r="C350" s="53"/>
      <c r="D350" s="54"/>
    </row>
    <row r="351" spans="1:4" ht="12">
      <c r="A351" s="22"/>
      <c r="B351" s="53"/>
      <c r="C351" s="53"/>
      <c r="D351" s="54"/>
    </row>
    <row r="352" spans="1:4" ht="12">
      <c r="A352" s="22"/>
      <c r="B352" s="53"/>
      <c r="C352" s="53"/>
      <c r="D352" s="54"/>
    </row>
    <row r="353" spans="1:4" ht="12">
      <c r="A353" s="22"/>
      <c r="B353" s="53"/>
      <c r="C353" s="53"/>
      <c r="D353" s="54"/>
    </row>
    <row r="354" spans="1:4" ht="12">
      <c r="A354" s="22"/>
      <c r="B354" s="53"/>
      <c r="C354" s="53"/>
      <c r="D354" s="54"/>
    </row>
    <row r="355" spans="1:4" ht="12">
      <c r="A355" s="22"/>
      <c r="B355" s="53"/>
      <c r="C355" s="53"/>
      <c r="D355" s="54"/>
    </row>
    <row r="356" spans="1:4" ht="12">
      <c r="A356" s="22"/>
      <c r="B356" s="53"/>
      <c r="C356" s="53"/>
      <c r="D356" s="54"/>
    </row>
    <row r="357" spans="1:4" ht="12">
      <c r="A357" s="22"/>
      <c r="B357" s="53"/>
      <c r="C357" s="53"/>
      <c r="D357" s="54"/>
    </row>
    <row r="358" spans="1:4" ht="12">
      <c r="A358" s="22"/>
      <c r="B358" s="53"/>
      <c r="C358" s="53"/>
      <c r="D358" s="54"/>
    </row>
    <row r="359" spans="1:4" ht="12">
      <c r="A359" s="22"/>
      <c r="B359" s="53"/>
      <c r="C359" s="53"/>
      <c r="D359" s="54"/>
    </row>
    <row r="360" spans="1:4" ht="12">
      <c r="A360" s="22"/>
      <c r="B360" s="53"/>
      <c r="C360" s="53"/>
      <c r="D360" s="54"/>
    </row>
    <row r="361" spans="1:4" ht="12">
      <c r="A361" s="22"/>
      <c r="B361" s="53"/>
      <c r="C361" s="53"/>
      <c r="D361" s="54"/>
    </row>
    <row r="362" spans="1:4" ht="12">
      <c r="A362" s="22"/>
      <c r="B362" s="53"/>
      <c r="C362" s="53"/>
      <c r="D362" s="54"/>
    </row>
    <row r="363" spans="1:4" ht="12">
      <c r="A363" s="22"/>
      <c r="B363" s="53"/>
      <c r="C363" s="53"/>
      <c r="D363" s="54"/>
    </row>
    <row r="364" spans="1:4" ht="12">
      <c r="A364" s="22"/>
      <c r="B364" s="53"/>
      <c r="C364" s="53"/>
      <c r="D364" s="54"/>
    </row>
    <row r="365" spans="1:4" ht="12">
      <c r="A365" s="22"/>
      <c r="B365" s="53"/>
      <c r="C365" s="53"/>
      <c r="D365" s="54"/>
    </row>
    <row r="366" spans="1:4" ht="12">
      <c r="A366" s="22"/>
      <c r="B366" s="53"/>
      <c r="C366" s="53"/>
      <c r="D366" s="54"/>
    </row>
    <row r="367" spans="1:4" ht="12">
      <c r="A367" s="22"/>
      <c r="B367" s="53"/>
      <c r="C367" s="53"/>
      <c r="D367" s="54"/>
    </row>
    <row r="368" spans="1:4" ht="12">
      <c r="A368" s="22"/>
      <c r="B368" s="53"/>
      <c r="C368" s="53"/>
      <c r="D368" s="54"/>
    </row>
    <row r="369" spans="1:4" ht="12">
      <c r="A369" s="22"/>
      <c r="B369" s="53"/>
      <c r="C369" s="53"/>
      <c r="D369" s="54"/>
    </row>
    <row r="370" spans="1:4" ht="12">
      <c r="A370" s="22"/>
      <c r="B370" s="53"/>
      <c r="C370" s="53"/>
      <c r="D370" s="54"/>
    </row>
    <row r="371" spans="1:4" ht="12">
      <c r="A371" s="22"/>
      <c r="B371" s="53"/>
      <c r="C371" s="53"/>
      <c r="D371" s="54"/>
    </row>
    <row r="372" spans="1:4" ht="12">
      <c r="A372" s="22"/>
      <c r="B372" s="53"/>
      <c r="C372" s="53"/>
      <c r="D372" s="54"/>
    </row>
    <row r="373" spans="1:4" ht="12">
      <c r="A373" s="22"/>
      <c r="B373" s="53"/>
      <c r="C373" s="53"/>
      <c r="D373" s="54"/>
    </row>
    <row r="374" spans="1:4" ht="12">
      <c r="A374" s="22"/>
      <c r="B374" s="53"/>
      <c r="C374" s="53"/>
      <c r="D374" s="54"/>
    </row>
    <row r="375" spans="1:4" ht="12">
      <c r="A375" s="22"/>
      <c r="B375" s="53"/>
      <c r="C375" s="53"/>
      <c r="D375" s="54"/>
    </row>
    <row r="376" spans="1:4" ht="12">
      <c r="A376" s="22"/>
      <c r="B376" s="53"/>
      <c r="C376" s="53"/>
      <c r="D376" s="54"/>
    </row>
    <row r="377" spans="1:4" ht="12">
      <c r="A377" s="22"/>
      <c r="B377" s="53"/>
      <c r="C377" s="53"/>
      <c r="D377" s="54"/>
    </row>
    <row r="378" spans="1:4" ht="12">
      <c r="A378" s="22"/>
      <c r="B378" s="53"/>
      <c r="C378" s="53"/>
      <c r="D378" s="54"/>
    </row>
    <row r="379" spans="1:4" ht="12">
      <c r="A379" s="22"/>
      <c r="B379" s="53"/>
      <c r="C379" s="53"/>
      <c r="D379" s="54"/>
    </row>
    <row r="380" spans="1:4" ht="12">
      <c r="A380" s="22"/>
      <c r="B380" s="53"/>
      <c r="C380" s="53"/>
      <c r="D380" s="54"/>
    </row>
    <row r="381" spans="1:4" ht="12">
      <c r="A381" s="22"/>
      <c r="B381" s="53"/>
      <c r="C381" s="53"/>
      <c r="D381" s="54"/>
    </row>
    <row r="382" spans="1:4" ht="12">
      <c r="A382" s="22"/>
      <c r="B382" s="53"/>
      <c r="C382" s="53"/>
      <c r="D382" s="54"/>
    </row>
    <row r="383" spans="1:4" ht="12">
      <c r="A383" s="22"/>
      <c r="B383" s="53"/>
      <c r="C383" s="53"/>
      <c r="D383" s="54"/>
    </row>
    <row r="384" spans="1:4" ht="12">
      <c r="A384" s="22"/>
      <c r="B384" s="53"/>
      <c r="C384" s="53"/>
      <c r="D384" s="54"/>
    </row>
    <row r="385" spans="1:4" ht="12">
      <c r="A385" s="22"/>
      <c r="B385" s="53"/>
      <c r="C385" s="53"/>
      <c r="D385" s="54"/>
    </row>
    <row r="386" spans="1:4" ht="12">
      <c r="A386" s="22"/>
      <c r="B386" s="53"/>
      <c r="C386" s="53"/>
      <c r="D386" s="54"/>
    </row>
    <row r="387" spans="1:4" ht="12">
      <c r="A387" s="22"/>
      <c r="B387" s="53"/>
      <c r="C387" s="53"/>
      <c r="D387" s="54"/>
    </row>
    <row r="388" spans="1:4" ht="12">
      <c r="A388" s="22"/>
      <c r="B388" s="53"/>
      <c r="C388" s="53"/>
      <c r="D388" s="54"/>
    </row>
    <row r="389" spans="1:4" ht="12">
      <c r="A389" s="22"/>
      <c r="B389" s="53"/>
      <c r="C389" s="53"/>
      <c r="D389" s="54"/>
    </row>
    <row r="390" spans="1:4" ht="12">
      <c r="A390" s="22"/>
      <c r="B390" s="53"/>
      <c r="C390" s="53"/>
      <c r="D390" s="54"/>
    </row>
    <row r="391" spans="1:4" ht="12">
      <c r="A391" s="22"/>
      <c r="B391" s="53"/>
      <c r="C391" s="53"/>
      <c r="D391" s="54"/>
    </row>
    <row r="392" spans="1:4" ht="12">
      <c r="A392" s="22"/>
      <c r="B392" s="53"/>
      <c r="C392" s="53"/>
      <c r="D392" s="54"/>
    </row>
    <row r="393" spans="1:4" ht="12">
      <c r="A393" s="22"/>
      <c r="B393" s="53"/>
      <c r="C393" s="53"/>
      <c r="D393" s="54"/>
    </row>
    <row r="394" spans="1:4" ht="12">
      <c r="A394" s="22"/>
      <c r="B394" s="53"/>
      <c r="C394" s="53"/>
      <c r="D394" s="54"/>
    </row>
    <row r="395" spans="1:4" ht="12">
      <c r="A395" s="22"/>
      <c r="B395" s="53"/>
      <c r="C395" s="53"/>
      <c r="D395" s="54"/>
    </row>
    <row r="396" spans="1:4" ht="12">
      <c r="A396" s="22"/>
      <c r="B396" s="53"/>
      <c r="C396" s="53"/>
      <c r="D396" s="54"/>
    </row>
    <row r="397" spans="1:4" ht="12">
      <c r="A397" s="22"/>
      <c r="B397" s="53"/>
      <c r="C397" s="53"/>
      <c r="D397" s="54"/>
    </row>
    <row r="398" spans="1:4" ht="12">
      <c r="A398" s="22"/>
      <c r="B398" s="53"/>
      <c r="C398" s="53"/>
      <c r="D398" s="54"/>
    </row>
    <row r="399" spans="1:4" ht="12">
      <c r="A399" s="22"/>
      <c r="B399" s="53"/>
      <c r="C399" s="53"/>
      <c r="D399" s="54"/>
    </row>
    <row r="400" spans="1:4" ht="12">
      <c r="A400" s="22"/>
      <c r="B400" s="53"/>
      <c r="C400" s="53"/>
      <c r="D400" s="54"/>
    </row>
    <row r="401" spans="1:4" ht="12">
      <c r="A401" s="22"/>
      <c r="B401" s="53"/>
      <c r="C401" s="53"/>
      <c r="D401" s="54"/>
    </row>
    <row r="402" spans="1:4" ht="12">
      <c r="A402" s="22"/>
      <c r="B402" s="53"/>
      <c r="C402" s="53"/>
      <c r="D402" s="54"/>
    </row>
    <row r="403" spans="1:4" ht="12">
      <c r="A403" s="22"/>
      <c r="B403" s="53"/>
      <c r="C403" s="53"/>
      <c r="D403" s="54"/>
    </row>
    <row r="404" spans="1:4" ht="12">
      <c r="A404" s="22"/>
      <c r="B404" s="53"/>
      <c r="C404" s="53"/>
      <c r="D404" s="54"/>
    </row>
    <row r="405" spans="1:4" ht="12">
      <c r="A405" s="22"/>
      <c r="B405" s="53"/>
      <c r="C405" s="53"/>
      <c r="D405" s="54"/>
    </row>
    <row r="406" spans="1:4" ht="12">
      <c r="A406" s="22"/>
      <c r="B406" s="53"/>
      <c r="C406" s="53"/>
      <c r="D406" s="54"/>
    </row>
    <row r="407" spans="1:4" ht="12">
      <c r="A407" s="22"/>
      <c r="B407" s="53"/>
      <c r="C407" s="53"/>
      <c r="D407" s="54"/>
    </row>
    <row r="408" spans="1:4" ht="12">
      <c r="A408" s="22"/>
      <c r="B408" s="53"/>
      <c r="C408" s="53"/>
      <c r="D408" s="54"/>
    </row>
    <row r="409" spans="1:4" ht="12">
      <c r="A409" s="22"/>
      <c r="B409" s="53"/>
      <c r="C409" s="53"/>
      <c r="D409" s="54"/>
    </row>
    <row r="410" spans="1:4" ht="12">
      <c r="A410" s="22"/>
      <c r="B410" s="53"/>
      <c r="C410" s="53"/>
      <c r="D410" s="54"/>
    </row>
    <row r="411" spans="1:4" ht="12">
      <c r="A411" s="22"/>
      <c r="B411" s="53"/>
      <c r="C411" s="53"/>
      <c r="D411" s="54"/>
    </row>
    <row r="412" spans="1:4" ht="12">
      <c r="A412" s="22"/>
      <c r="B412" s="53"/>
      <c r="C412" s="53"/>
      <c r="D412" s="54"/>
    </row>
    <row r="413" spans="1:4" ht="12">
      <c r="A413" s="22"/>
      <c r="B413" s="53"/>
      <c r="C413" s="53"/>
      <c r="D413" s="54"/>
    </row>
    <row r="414" spans="1:4" ht="12">
      <c r="A414" s="22"/>
      <c r="B414" s="53"/>
      <c r="C414" s="53"/>
      <c r="D414" s="54"/>
    </row>
    <row r="415" spans="1:4" ht="12">
      <c r="A415" s="22"/>
      <c r="B415" s="53"/>
      <c r="C415" s="53"/>
      <c r="D415" s="54"/>
    </row>
    <row r="416" spans="1:4" ht="12">
      <c r="A416" s="22"/>
      <c r="B416" s="53"/>
      <c r="C416" s="53"/>
      <c r="D416" s="54"/>
    </row>
    <row r="417" spans="1:4" ht="12">
      <c r="A417" s="22"/>
      <c r="B417" s="53"/>
      <c r="C417" s="53"/>
      <c r="D417" s="54"/>
    </row>
    <row r="418" spans="1:4" ht="12">
      <c r="A418" s="22"/>
      <c r="B418" s="53"/>
      <c r="C418" s="53"/>
      <c r="D418" s="54"/>
    </row>
    <row r="419" spans="1:4" ht="12">
      <c r="A419" s="22"/>
      <c r="B419" s="53"/>
      <c r="C419" s="53"/>
      <c r="D419" s="54"/>
    </row>
    <row r="420" spans="1:4" ht="12">
      <c r="A420" s="22"/>
      <c r="B420" s="53"/>
      <c r="C420" s="53"/>
      <c r="D420" s="54"/>
    </row>
    <row r="421" spans="1:4" ht="12">
      <c r="A421" s="22"/>
      <c r="B421" s="53"/>
      <c r="C421" s="53"/>
      <c r="D421" s="54"/>
    </row>
    <row r="422" spans="1:4" ht="12">
      <c r="A422" s="22"/>
      <c r="B422" s="53"/>
      <c r="C422" s="53"/>
      <c r="D422" s="54"/>
    </row>
    <row r="423" spans="1:4" ht="12">
      <c r="A423" s="22"/>
      <c r="B423" s="53"/>
      <c r="C423" s="53"/>
      <c r="D423" s="54"/>
    </row>
    <row r="424" spans="1:4" ht="12">
      <c r="A424" s="22"/>
      <c r="B424" s="53"/>
      <c r="C424" s="53"/>
      <c r="D424" s="54"/>
    </row>
    <row r="425" spans="1:4" ht="12">
      <c r="A425" s="22"/>
      <c r="B425" s="53"/>
      <c r="C425" s="53"/>
      <c r="D425" s="54"/>
    </row>
    <row r="426" spans="1:4" ht="12">
      <c r="A426" s="22"/>
      <c r="B426" s="53"/>
      <c r="C426" s="53"/>
      <c r="D426" s="54"/>
    </row>
    <row r="427" spans="1:4" ht="12">
      <c r="A427" s="22"/>
      <c r="B427" s="53"/>
      <c r="C427" s="53"/>
      <c r="D427" s="54"/>
    </row>
    <row r="428" spans="1:4" ht="12">
      <c r="A428" s="22"/>
      <c r="B428" s="53"/>
      <c r="C428" s="53"/>
      <c r="D428" s="54"/>
    </row>
    <row r="429" spans="1:4" ht="12">
      <c r="A429" s="22"/>
      <c r="B429" s="53"/>
      <c r="C429" s="53"/>
      <c r="D429" s="54"/>
    </row>
    <row r="430" spans="1:4" ht="12">
      <c r="A430" s="22"/>
      <c r="B430" s="53"/>
      <c r="C430" s="53"/>
      <c r="D430" s="54"/>
    </row>
    <row r="431" spans="1:4" ht="12">
      <c r="A431" s="22"/>
      <c r="B431" s="53"/>
      <c r="C431" s="53"/>
      <c r="D431" s="54"/>
    </row>
    <row r="432" spans="1:4" ht="12">
      <c r="A432" s="22"/>
      <c r="B432" s="53"/>
      <c r="C432" s="53"/>
      <c r="D432" s="54"/>
    </row>
    <row r="433" spans="1:4" ht="12">
      <c r="A433" s="22"/>
      <c r="B433" s="53"/>
      <c r="C433" s="53"/>
      <c r="D433" s="54"/>
    </row>
    <row r="434" spans="1:4" ht="12">
      <c r="A434" s="22"/>
      <c r="B434" s="53"/>
      <c r="C434" s="53"/>
      <c r="D434" s="54"/>
    </row>
    <row r="435" spans="1:4" ht="12">
      <c r="A435" s="22"/>
      <c r="B435" s="53"/>
      <c r="C435" s="53"/>
      <c r="D435" s="54"/>
    </row>
    <row r="436" spans="1:4" ht="12">
      <c r="A436" s="22"/>
      <c r="B436" s="53"/>
      <c r="C436" s="53"/>
      <c r="D436" s="54"/>
    </row>
    <row r="437" spans="1:4" ht="12">
      <c r="A437" s="22"/>
      <c r="B437" s="53"/>
      <c r="C437" s="53"/>
      <c r="D437" s="54"/>
    </row>
    <row r="438" spans="1:4" ht="12">
      <c r="A438" s="22"/>
      <c r="B438" s="53"/>
      <c r="C438" s="53"/>
      <c r="D438" s="54"/>
    </row>
    <row r="439" spans="1:4" ht="12">
      <c r="A439" s="22"/>
      <c r="B439" s="53"/>
      <c r="C439" s="53"/>
      <c r="D439" s="54"/>
    </row>
    <row r="440" spans="1:4" ht="12">
      <c r="A440" s="22"/>
      <c r="B440" s="53"/>
      <c r="C440" s="53"/>
      <c r="D440" s="54"/>
    </row>
    <row r="441" spans="1:4" ht="12">
      <c r="A441" s="22"/>
      <c r="B441" s="53"/>
      <c r="C441" s="53"/>
      <c r="D441" s="54"/>
    </row>
    <row r="442" spans="1:4" ht="12">
      <c r="A442" s="22"/>
      <c r="B442" s="53"/>
      <c r="C442" s="53"/>
      <c r="D442" s="54"/>
    </row>
    <row r="443" spans="1:4" ht="12">
      <c r="A443" s="22"/>
      <c r="B443" s="53"/>
      <c r="C443" s="53"/>
      <c r="D443" s="54"/>
    </row>
    <row r="444" spans="1:4" ht="12">
      <c r="A444" s="22"/>
      <c r="B444" s="53"/>
      <c r="C444" s="53"/>
      <c r="D444" s="54"/>
    </row>
    <row r="445" spans="1:4" ht="12">
      <c r="A445" s="22"/>
      <c r="B445" s="53"/>
      <c r="C445" s="53"/>
      <c r="D445" s="54"/>
    </row>
    <row r="446" spans="1:4" ht="12">
      <c r="A446" s="22"/>
      <c r="B446" s="53"/>
      <c r="C446" s="53"/>
      <c r="D446" s="54"/>
    </row>
    <row r="447" spans="1:4" ht="12">
      <c r="A447" s="22"/>
      <c r="B447" s="53"/>
      <c r="C447" s="53"/>
      <c r="D447" s="54"/>
    </row>
    <row r="448" spans="1:4" ht="12">
      <c r="A448" s="22"/>
      <c r="B448" s="53"/>
      <c r="C448" s="53"/>
      <c r="D448" s="54"/>
    </row>
    <row r="449" spans="1:4" ht="12">
      <c r="A449" s="22"/>
      <c r="B449" s="53"/>
      <c r="C449" s="53"/>
      <c r="D449" s="54"/>
    </row>
    <row r="450" spans="1:4" ht="12">
      <c r="A450" s="22"/>
      <c r="B450" s="53"/>
      <c r="C450" s="53"/>
      <c r="D450" s="54"/>
    </row>
    <row r="451" spans="1:4" ht="12">
      <c r="A451" s="22"/>
      <c r="B451" s="53"/>
      <c r="C451" s="53"/>
      <c r="D451" s="54"/>
    </row>
    <row r="452" spans="1:4" ht="12">
      <c r="A452" s="22"/>
      <c r="B452" s="53"/>
      <c r="C452" s="53"/>
      <c r="D452" s="54"/>
    </row>
    <row r="453" spans="1:4" ht="12">
      <c r="A453" s="22"/>
      <c r="B453" s="53"/>
      <c r="C453" s="53"/>
      <c r="D453" s="54"/>
    </row>
    <row r="454" spans="1:4" ht="12">
      <c r="A454" s="22"/>
      <c r="B454" s="53"/>
      <c r="C454" s="53"/>
      <c r="D454" s="54"/>
    </row>
    <row r="455" spans="1:4" ht="12">
      <c r="A455" s="22"/>
      <c r="B455" s="53"/>
      <c r="C455" s="53"/>
      <c r="D455" s="54"/>
    </row>
    <row r="456" spans="1:4" ht="12">
      <c r="A456" s="22"/>
      <c r="B456" s="53"/>
      <c r="C456" s="53"/>
      <c r="D456" s="54"/>
    </row>
    <row r="457" spans="1:4" ht="12">
      <c r="A457" s="22"/>
      <c r="B457" s="53"/>
      <c r="C457" s="53"/>
      <c r="D457" s="54"/>
    </row>
    <row r="458" spans="1:4" ht="12">
      <c r="A458" s="22"/>
      <c r="B458" s="53"/>
      <c r="C458" s="53"/>
      <c r="D458" s="54"/>
    </row>
    <row r="459" spans="1:4" ht="12">
      <c r="A459" s="22"/>
      <c r="B459" s="53"/>
      <c r="C459" s="53"/>
      <c r="D459" s="54"/>
    </row>
    <row r="460" spans="1:4" ht="12">
      <c r="A460" s="22"/>
      <c r="B460" s="53"/>
      <c r="C460" s="53"/>
      <c r="D460" s="54"/>
    </row>
    <row r="461" spans="1:4" ht="12">
      <c r="A461" s="22"/>
      <c r="B461" s="53"/>
      <c r="C461" s="53"/>
      <c r="D461" s="54"/>
    </row>
    <row r="462" spans="1:4" ht="12">
      <c r="A462" s="22"/>
      <c r="B462" s="53"/>
      <c r="C462" s="53"/>
      <c r="D462" s="54"/>
    </row>
    <row r="463" spans="1:4" ht="12">
      <c r="A463" s="22"/>
      <c r="B463" s="53"/>
      <c r="C463" s="53"/>
      <c r="D463" s="54"/>
    </row>
    <row r="464" spans="1:4" ht="12">
      <c r="A464" s="22"/>
      <c r="B464" s="53"/>
      <c r="C464" s="53"/>
      <c r="D464" s="54"/>
    </row>
    <row r="465" spans="1:4" ht="12">
      <c r="A465" s="22"/>
      <c r="B465" s="53"/>
      <c r="C465" s="53"/>
      <c r="D465" s="54"/>
    </row>
    <row r="466" spans="1:4" ht="12">
      <c r="A466" s="22"/>
      <c r="B466" s="53"/>
      <c r="C466" s="53"/>
      <c r="D466" s="54"/>
    </row>
    <row r="467" spans="1:4" ht="12">
      <c r="A467" s="22"/>
      <c r="B467" s="53"/>
      <c r="C467" s="53"/>
      <c r="D467" s="54"/>
    </row>
    <row r="468" spans="1:4" ht="12">
      <c r="A468" s="22"/>
      <c r="B468" s="53"/>
      <c r="C468" s="53"/>
      <c r="D468" s="54"/>
    </row>
    <row r="469" spans="1:4" ht="12">
      <c r="A469" s="22"/>
      <c r="B469" s="53"/>
      <c r="C469" s="53"/>
      <c r="D469" s="54"/>
    </row>
    <row r="470" spans="1:4" ht="12">
      <c r="A470" s="22"/>
      <c r="B470" s="53"/>
      <c r="C470" s="53"/>
      <c r="D470" s="54"/>
    </row>
    <row r="471" spans="1:4" ht="12">
      <c r="A471" s="22"/>
      <c r="B471" s="53"/>
      <c r="C471" s="53"/>
      <c r="D471" s="54"/>
    </row>
    <row r="472" spans="1:4" ht="12">
      <c r="A472" s="22"/>
      <c r="B472" s="53"/>
      <c r="C472" s="53"/>
      <c r="D472" s="54"/>
    </row>
    <row r="473" spans="1:4" ht="12">
      <c r="A473" s="22"/>
      <c r="B473" s="53"/>
      <c r="C473" s="53"/>
      <c r="D473" s="54"/>
    </row>
    <row r="474" spans="1:4" ht="12">
      <c r="A474" s="22"/>
      <c r="B474" s="53"/>
      <c r="C474" s="53"/>
      <c r="D474" s="54"/>
    </row>
    <row r="475" spans="1:4" ht="12">
      <c r="A475" s="22"/>
      <c r="B475" s="53"/>
      <c r="C475" s="53"/>
      <c r="D475" s="54"/>
    </row>
    <row r="476" spans="1:4" ht="12">
      <c r="A476" s="22"/>
      <c r="B476" s="53"/>
      <c r="C476" s="53"/>
      <c r="D476" s="54"/>
    </row>
    <row r="477" spans="1:4" ht="12">
      <c r="A477" s="22"/>
      <c r="B477" s="53"/>
      <c r="C477" s="53"/>
      <c r="D477" s="54"/>
    </row>
    <row r="478" spans="1:4" ht="12">
      <c r="A478" s="22"/>
      <c r="B478" s="53"/>
      <c r="C478" s="53"/>
      <c r="D478" s="54"/>
    </row>
    <row r="479" spans="1:4" ht="12">
      <c r="A479" s="22"/>
      <c r="B479" s="53"/>
      <c r="C479" s="53"/>
      <c r="D479" s="54"/>
    </row>
    <row r="480" spans="1:4" ht="12">
      <c r="A480" s="22"/>
      <c r="B480" s="53"/>
      <c r="C480" s="53"/>
      <c r="D480" s="54"/>
    </row>
    <row r="481" spans="1:4" ht="12">
      <c r="A481" s="22"/>
      <c r="B481" s="53"/>
      <c r="C481" s="53"/>
      <c r="D481" s="54"/>
    </row>
    <row r="482" spans="1:4" ht="12">
      <c r="A482" s="22"/>
      <c r="B482" s="53"/>
      <c r="C482" s="53"/>
      <c r="D482" s="54"/>
    </row>
    <row r="483" spans="1:4" ht="12">
      <c r="A483" s="22"/>
      <c r="B483" s="53"/>
      <c r="C483" s="53"/>
      <c r="D483" s="54"/>
    </row>
    <row r="484" spans="1:4" ht="12">
      <c r="A484" s="22"/>
      <c r="B484" s="53"/>
      <c r="C484" s="53"/>
      <c r="D484" s="54"/>
    </row>
    <row r="485" spans="1:4" ht="12">
      <c r="A485" s="22"/>
      <c r="B485" s="53"/>
      <c r="C485" s="53"/>
      <c r="D485" s="54"/>
    </row>
    <row r="486" spans="1:4" ht="12">
      <c r="A486" s="22"/>
      <c r="B486" s="53"/>
      <c r="C486" s="53"/>
      <c r="D486" s="54"/>
    </row>
    <row r="487" spans="1:4" ht="12">
      <c r="A487" s="22"/>
      <c r="B487" s="53"/>
      <c r="C487" s="53"/>
      <c r="D487" s="54"/>
    </row>
    <row r="488" spans="1:4" ht="12">
      <c r="A488" s="22"/>
      <c r="B488" s="53"/>
      <c r="C488" s="53"/>
      <c r="D488" s="54"/>
    </row>
    <row r="489" spans="1:4" ht="12">
      <c r="A489" s="22"/>
      <c r="B489" s="53"/>
      <c r="C489" s="53"/>
      <c r="D489" s="54"/>
    </row>
    <row r="490" spans="1:4" ht="12">
      <c r="A490" s="22"/>
      <c r="B490" s="53"/>
      <c r="C490" s="53"/>
      <c r="D490" s="54"/>
    </row>
    <row r="491" spans="1:4" ht="12">
      <c r="A491" s="22"/>
      <c r="B491" s="53"/>
      <c r="C491" s="53"/>
      <c r="D491" s="54"/>
    </row>
    <row r="492" spans="1:4" ht="12">
      <c r="A492" s="22"/>
      <c r="B492" s="53"/>
      <c r="C492" s="53"/>
      <c r="D492" s="54"/>
    </row>
    <row r="493" spans="1:4" ht="12">
      <c r="A493" s="22"/>
      <c r="B493" s="53"/>
      <c r="C493" s="53"/>
      <c r="D493" s="54"/>
    </row>
    <row r="494" spans="1:4" ht="12">
      <c r="A494" s="22"/>
      <c r="B494" s="53"/>
      <c r="C494" s="53"/>
      <c r="D494" s="54"/>
    </row>
    <row r="495" spans="1:4" ht="12">
      <c r="A495" s="22"/>
      <c r="B495" s="53"/>
      <c r="C495" s="53"/>
      <c r="D495" s="54"/>
    </row>
    <row r="496" spans="1:4" ht="12">
      <c r="A496" s="22"/>
      <c r="B496" s="53"/>
      <c r="C496" s="53"/>
      <c r="D496" s="54"/>
    </row>
    <row r="497" spans="1:4" ht="12">
      <c r="A497" s="22"/>
      <c r="B497" s="53"/>
      <c r="C497" s="53"/>
      <c r="D497" s="54"/>
    </row>
    <row r="498" spans="1:4" ht="12">
      <c r="A498" s="22"/>
      <c r="B498" s="53"/>
      <c r="C498" s="53"/>
      <c r="D498" s="54"/>
    </row>
    <row r="499" spans="1:4" ht="12">
      <c r="A499" s="22"/>
      <c r="B499" s="53"/>
      <c r="C499" s="53"/>
      <c r="D499" s="54"/>
    </row>
    <row r="500" spans="1:4" ht="12">
      <c r="A500" s="22"/>
      <c r="B500" s="53"/>
      <c r="C500" s="53"/>
      <c r="D500" s="54"/>
    </row>
    <row r="501" spans="1:4" ht="12">
      <c r="A501" s="22"/>
      <c r="B501" s="53"/>
      <c r="C501" s="53"/>
      <c r="D501" s="54"/>
    </row>
    <row r="502" spans="1:4" ht="12">
      <c r="A502" s="22"/>
      <c r="B502" s="53"/>
      <c r="C502" s="53"/>
      <c r="D502" s="54"/>
    </row>
    <row r="503" spans="1:4" ht="12">
      <c r="A503" s="22"/>
      <c r="B503" s="53"/>
      <c r="C503" s="53"/>
      <c r="D503" s="54"/>
    </row>
    <row r="504" spans="1:4" ht="12">
      <c r="A504" s="22"/>
      <c r="B504" s="53"/>
      <c r="C504" s="53"/>
      <c r="D504" s="54"/>
    </row>
    <row r="505" spans="1:4" ht="12">
      <c r="A505" s="22"/>
      <c r="B505" s="53"/>
      <c r="C505" s="53"/>
      <c r="D505" s="54"/>
    </row>
    <row r="506" spans="1:4" ht="12">
      <c r="A506" s="22"/>
      <c r="B506" s="53"/>
      <c r="C506" s="53"/>
      <c r="D506" s="54"/>
    </row>
    <row r="507" spans="1:4" ht="12">
      <c r="A507" s="22"/>
      <c r="B507" s="53"/>
      <c r="C507" s="53"/>
      <c r="D507" s="54"/>
    </row>
    <row r="508" spans="1:4" ht="12">
      <c r="A508" s="22"/>
      <c r="B508" s="53"/>
      <c r="C508" s="53"/>
      <c r="D508" s="54"/>
    </row>
    <row r="509" spans="1:4" ht="12">
      <c r="A509" s="22"/>
      <c r="B509" s="53"/>
      <c r="C509" s="53"/>
      <c r="D509" s="54"/>
    </row>
    <row r="510" spans="1:4" ht="12">
      <c r="A510" s="22"/>
      <c r="B510" s="53"/>
      <c r="C510" s="53"/>
      <c r="D510" s="54"/>
    </row>
    <row r="511" spans="1:4" ht="12">
      <c r="A511" s="22"/>
      <c r="B511" s="53"/>
      <c r="C511" s="53"/>
      <c r="D511" s="54"/>
    </row>
    <row r="512" spans="1:4" ht="12">
      <c r="A512" s="22"/>
      <c r="B512" s="53"/>
      <c r="C512" s="53"/>
      <c r="D512" s="54"/>
    </row>
    <row r="513" spans="1:4" ht="12">
      <c r="A513" s="22"/>
      <c r="B513" s="53"/>
      <c r="C513" s="53"/>
      <c r="D513" s="54"/>
    </row>
    <row r="514" spans="1:4" ht="12">
      <c r="A514" s="22"/>
      <c r="B514" s="53"/>
      <c r="C514" s="53"/>
      <c r="D514" s="54"/>
    </row>
    <row r="515" spans="1:4" ht="12">
      <c r="A515" s="22"/>
      <c r="B515" s="53"/>
      <c r="C515" s="53"/>
      <c r="D515" s="54"/>
    </row>
    <row r="516" spans="1:4" ht="12">
      <c r="A516" s="22"/>
      <c r="B516" s="53"/>
      <c r="C516" s="53"/>
      <c r="D516" s="54"/>
    </row>
    <row r="517" spans="1:4" ht="12">
      <c r="A517" s="22"/>
      <c r="B517" s="53"/>
      <c r="C517" s="53"/>
      <c r="D517" s="54"/>
    </row>
    <row r="518" spans="1:4" ht="12">
      <c r="A518" s="22"/>
      <c r="B518" s="53"/>
      <c r="C518" s="53"/>
      <c r="D518" s="54"/>
    </row>
    <row r="519" spans="1:4" ht="12">
      <c r="A519" s="22"/>
      <c r="B519" s="53"/>
      <c r="C519" s="53"/>
      <c r="D519" s="54"/>
    </row>
    <row r="520" spans="1:4" ht="12">
      <c r="A520" s="22"/>
      <c r="B520" s="53"/>
      <c r="C520" s="53"/>
      <c r="D520" s="54"/>
    </row>
    <row r="521" spans="1:4" ht="12">
      <c r="A521" s="22"/>
      <c r="B521" s="53"/>
      <c r="C521" s="53"/>
      <c r="D521" s="54"/>
    </row>
    <row r="522" spans="1:4" ht="12">
      <c r="A522" s="22"/>
      <c r="B522" s="53"/>
      <c r="C522" s="53"/>
      <c r="D522" s="54"/>
    </row>
    <row r="523" spans="1:4" ht="12">
      <c r="A523" s="22"/>
      <c r="B523" s="53"/>
      <c r="C523" s="53"/>
      <c r="D523" s="54"/>
    </row>
    <row r="524" spans="1:4" ht="12">
      <c r="A524" s="22"/>
      <c r="B524" s="53"/>
      <c r="C524" s="53"/>
      <c r="D524" s="54"/>
    </row>
    <row r="525" spans="1:4" ht="12">
      <c r="A525" s="22"/>
      <c r="B525" s="53"/>
      <c r="C525" s="53"/>
      <c r="D525" s="54"/>
    </row>
    <row r="526" spans="1:4" ht="12">
      <c r="A526" s="22"/>
      <c r="B526" s="53"/>
      <c r="C526" s="53"/>
      <c r="D526" s="54"/>
    </row>
    <row r="527" spans="1:4" ht="12">
      <c r="A527" s="22"/>
      <c r="B527" s="53"/>
      <c r="C527" s="53"/>
      <c r="D527" s="54"/>
    </row>
    <row r="528" spans="1:4" ht="12">
      <c r="A528" s="22"/>
      <c r="B528" s="53"/>
      <c r="C528" s="53"/>
      <c r="D528" s="54"/>
    </row>
    <row r="529" spans="1:4" ht="12">
      <c r="A529" s="22"/>
      <c r="B529" s="53"/>
      <c r="C529" s="53"/>
      <c r="D529" s="54"/>
    </row>
    <row r="530" spans="1:4" ht="12">
      <c r="A530" s="22"/>
      <c r="B530" s="53"/>
      <c r="C530" s="53"/>
      <c r="D530" s="54"/>
    </row>
    <row r="531" spans="1:4" ht="12">
      <c r="A531" s="22"/>
      <c r="B531" s="53"/>
      <c r="C531" s="53"/>
      <c r="D531" s="54"/>
    </row>
    <row r="532" spans="1:4" ht="12">
      <c r="A532" s="22"/>
      <c r="B532" s="53"/>
      <c r="C532" s="53"/>
      <c r="D532" s="54"/>
    </row>
    <row r="533" spans="1:4" ht="12">
      <c r="A533" s="22"/>
      <c r="B533" s="53"/>
      <c r="C533" s="53"/>
      <c r="D533" s="54"/>
    </row>
    <row r="534" spans="1:4" ht="12">
      <c r="A534" s="22"/>
      <c r="B534" s="53"/>
      <c r="C534" s="53"/>
      <c r="D534" s="54"/>
    </row>
    <row r="535" spans="1:4" ht="12">
      <c r="A535" s="22"/>
      <c r="B535" s="53"/>
      <c r="C535" s="53"/>
      <c r="D535" s="54"/>
    </row>
    <row r="536" spans="1:4" ht="12">
      <c r="A536" s="22"/>
      <c r="B536" s="53"/>
      <c r="C536" s="53"/>
      <c r="D536" s="54"/>
    </row>
    <row r="537" spans="1:4" ht="12">
      <c r="A537" s="22"/>
      <c r="B537" s="53"/>
      <c r="C537" s="53"/>
      <c r="D537" s="54"/>
    </row>
    <row r="538" spans="1:4" ht="12">
      <c r="A538" s="22"/>
      <c r="B538" s="53"/>
      <c r="C538" s="53"/>
      <c r="D538" s="54"/>
    </row>
    <row r="539" spans="1:4" ht="12">
      <c r="A539" s="22"/>
      <c r="B539" s="53"/>
      <c r="C539" s="53"/>
      <c r="D539" s="54"/>
    </row>
    <row r="540" spans="1:4" ht="12">
      <c r="A540" s="22"/>
      <c r="B540" s="53"/>
      <c r="C540" s="53"/>
      <c r="D540" s="54"/>
    </row>
    <row r="541" spans="1:4" ht="12">
      <c r="A541" s="22"/>
      <c r="B541" s="53"/>
      <c r="C541" s="53"/>
      <c r="D541" s="54"/>
    </row>
    <row r="542" spans="1:4" ht="12">
      <c r="A542" s="22"/>
      <c r="B542" s="53"/>
      <c r="C542" s="53"/>
      <c r="D542" s="54"/>
    </row>
    <row r="543" spans="1:4" ht="12">
      <c r="A543" s="22"/>
      <c r="B543" s="53"/>
      <c r="C543" s="53"/>
      <c r="D543" s="54"/>
    </row>
    <row r="544" spans="1:4" ht="12">
      <c r="A544" s="22"/>
      <c r="B544" s="53"/>
      <c r="C544" s="53"/>
      <c r="D544" s="54"/>
    </row>
    <row r="545" spans="1:4" ht="12">
      <c r="A545" s="22"/>
      <c r="B545" s="53"/>
      <c r="C545" s="53"/>
      <c r="D545" s="54"/>
    </row>
    <row r="546" spans="1:4" ht="12">
      <c r="A546" s="22"/>
      <c r="B546" s="53"/>
      <c r="C546" s="53"/>
      <c r="D546" s="54"/>
    </row>
    <row r="547" spans="1:4" ht="12">
      <c r="A547" s="22"/>
      <c r="B547" s="53"/>
      <c r="C547" s="53"/>
      <c r="D547" s="54"/>
    </row>
    <row r="548" spans="1:4" ht="12">
      <c r="A548" s="22"/>
      <c r="B548" s="53"/>
      <c r="C548" s="53"/>
      <c r="D548" s="54"/>
    </row>
    <row r="549" spans="1:4" ht="12">
      <c r="A549" s="22"/>
      <c r="B549" s="53"/>
      <c r="C549" s="53"/>
      <c r="D549" s="54"/>
    </row>
    <row r="550" spans="1:4" ht="12">
      <c r="A550" s="22"/>
      <c r="B550" s="53"/>
      <c r="C550" s="53"/>
      <c r="D550" s="54"/>
    </row>
    <row r="551" spans="1:4" ht="12">
      <c r="A551" s="22"/>
      <c r="B551" s="53"/>
      <c r="C551" s="53"/>
      <c r="D551" s="54"/>
    </row>
    <row r="552" spans="1:4" ht="12">
      <c r="A552" s="22"/>
      <c r="B552" s="53"/>
      <c r="C552" s="53"/>
      <c r="D552" s="54"/>
    </row>
    <row r="553" spans="1:4" ht="12">
      <c r="A553" s="22"/>
      <c r="B553" s="53"/>
      <c r="C553" s="53"/>
      <c r="D553" s="54"/>
    </row>
    <row r="554" spans="1:4" ht="12">
      <c r="A554" s="22"/>
      <c r="B554" s="53"/>
      <c r="C554" s="53"/>
      <c r="D554" s="54"/>
    </row>
    <row r="555" spans="1:4" ht="12">
      <c r="A555" s="22"/>
      <c r="B555" s="53"/>
      <c r="C555" s="53"/>
      <c r="D555" s="54"/>
    </row>
    <row r="556" spans="1:4" ht="12">
      <c r="A556" s="22"/>
      <c r="B556" s="53"/>
      <c r="C556" s="53"/>
      <c r="D556" s="54"/>
    </row>
    <row r="557" spans="1:4" ht="12">
      <c r="A557" s="22"/>
      <c r="B557" s="53"/>
      <c r="C557" s="53"/>
      <c r="D557" s="54"/>
    </row>
    <row r="558" spans="1:4" ht="12">
      <c r="A558" s="22"/>
      <c r="B558" s="53"/>
      <c r="C558" s="53"/>
      <c r="D558" s="54"/>
    </row>
    <row r="559" spans="1:4" ht="12">
      <c r="A559" s="22"/>
      <c r="B559" s="53"/>
      <c r="C559" s="53"/>
      <c r="D559" s="54"/>
    </row>
    <row r="560" spans="1:4" ht="12">
      <c r="A560" s="22"/>
      <c r="B560" s="53"/>
      <c r="C560" s="53"/>
      <c r="D560" s="54"/>
    </row>
    <row r="561" spans="1:4" ht="12">
      <c r="A561" s="22"/>
      <c r="B561" s="53"/>
      <c r="C561" s="53"/>
      <c r="D561" s="54"/>
    </row>
    <row r="562" spans="1:4" ht="12">
      <c r="A562" s="22"/>
      <c r="B562" s="53"/>
      <c r="C562" s="53"/>
      <c r="D562" s="54"/>
    </row>
    <row r="563" spans="1:4" ht="12">
      <c r="A563" s="22"/>
      <c r="B563" s="53"/>
      <c r="C563" s="53"/>
      <c r="D563" s="54"/>
    </row>
    <row r="564" spans="1:4" ht="12">
      <c r="A564" s="22"/>
      <c r="B564" s="53"/>
      <c r="C564" s="53"/>
      <c r="D564" s="54"/>
    </row>
    <row r="565" spans="1:4" ht="12">
      <c r="A565" s="22"/>
      <c r="B565" s="53"/>
      <c r="C565" s="53"/>
      <c r="D565" s="54"/>
    </row>
    <row r="566" spans="1:4" ht="12">
      <c r="A566" s="22"/>
      <c r="B566" s="53"/>
      <c r="C566" s="53"/>
      <c r="D566" s="54"/>
    </row>
    <row r="567" spans="1:4" ht="12">
      <c r="A567" s="22"/>
      <c r="B567" s="53"/>
      <c r="C567" s="53"/>
      <c r="D567" s="54"/>
    </row>
    <row r="568" spans="1:4" ht="12">
      <c r="A568" s="22"/>
      <c r="B568" s="53"/>
      <c r="C568" s="53"/>
      <c r="D568" s="54"/>
    </row>
    <row r="569" spans="1:4" ht="12">
      <c r="A569" s="22"/>
      <c r="B569" s="53"/>
      <c r="C569" s="53"/>
      <c r="D569" s="54"/>
    </row>
    <row r="570" spans="1:4" ht="12">
      <c r="A570" s="22"/>
      <c r="B570" s="53"/>
      <c r="C570" s="53"/>
      <c r="D570" s="54"/>
    </row>
    <row r="571" spans="1:4" ht="12">
      <c r="A571" s="22"/>
      <c r="B571" s="53"/>
      <c r="C571" s="53"/>
      <c r="D571" s="54"/>
    </row>
    <row r="572" spans="1:4" ht="12">
      <c r="A572" s="22"/>
      <c r="B572" s="53"/>
      <c r="C572" s="53"/>
      <c r="D572" s="54"/>
    </row>
    <row r="573" spans="1:4" ht="12">
      <c r="A573" s="22"/>
      <c r="B573" s="53"/>
      <c r="C573" s="53"/>
      <c r="D573" s="54"/>
    </row>
    <row r="574" spans="1:4" ht="12">
      <c r="A574" s="22"/>
      <c r="B574" s="53"/>
      <c r="C574" s="53"/>
      <c r="D574" s="54"/>
    </row>
    <row r="575" spans="1:4" ht="12">
      <c r="A575" s="22"/>
      <c r="B575" s="53"/>
      <c r="C575" s="53"/>
      <c r="D575" s="54"/>
    </row>
    <row r="576" spans="1:4" ht="12">
      <c r="A576" s="22"/>
      <c r="B576" s="53"/>
      <c r="C576" s="53"/>
      <c r="D576" s="54"/>
    </row>
    <row r="577" spans="1:4" ht="12">
      <c r="A577" s="22"/>
      <c r="B577" s="53"/>
      <c r="C577" s="53"/>
      <c r="D577" s="54"/>
    </row>
    <row r="578" spans="1:4" ht="12">
      <c r="A578" s="22"/>
      <c r="B578" s="53"/>
      <c r="C578" s="53"/>
      <c r="D578" s="54"/>
    </row>
    <row r="579" spans="1:4" ht="12">
      <c r="A579" s="22"/>
      <c r="B579" s="53"/>
      <c r="C579" s="53"/>
      <c r="D579" s="54"/>
    </row>
    <row r="580" spans="1:4" ht="12">
      <c r="A580" s="22"/>
      <c r="B580" s="53"/>
      <c r="C580" s="53"/>
      <c r="D580" s="54"/>
    </row>
    <row r="581" spans="1:4" ht="12">
      <c r="A581" s="22"/>
      <c r="B581" s="53"/>
      <c r="C581" s="53"/>
      <c r="D581" s="54"/>
    </row>
    <row r="582" spans="1:4" ht="12">
      <c r="A582" s="22"/>
      <c r="B582" s="53"/>
      <c r="C582" s="53"/>
      <c r="D582" s="54"/>
    </row>
    <row r="583" spans="1:4" ht="12">
      <c r="A583" s="22"/>
      <c r="B583" s="53"/>
      <c r="C583" s="53"/>
      <c r="D583" s="54"/>
    </row>
    <row r="584" spans="1:4" ht="12">
      <c r="A584" s="22"/>
      <c r="B584" s="53"/>
      <c r="C584" s="53"/>
      <c r="D584" s="54"/>
    </row>
    <row r="585" spans="1:4" ht="12">
      <c r="A585" s="22"/>
      <c r="B585" s="53"/>
      <c r="C585" s="53"/>
      <c r="D585" s="54"/>
    </row>
    <row r="586" spans="1:4" ht="12">
      <c r="A586" s="22"/>
      <c r="B586" s="53"/>
      <c r="C586" s="53"/>
      <c r="D586" s="54"/>
    </row>
    <row r="587" spans="1:4" ht="12">
      <c r="A587" s="22"/>
      <c r="B587" s="53"/>
      <c r="C587" s="53"/>
      <c r="D587" s="54"/>
    </row>
    <row r="588" spans="1:4" ht="12">
      <c r="A588" s="22"/>
      <c r="B588" s="53"/>
      <c r="C588" s="53"/>
      <c r="D588" s="54"/>
    </row>
    <row r="589" spans="1:4" ht="12">
      <c r="A589" s="22"/>
      <c r="B589" s="53"/>
      <c r="C589" s="53"/>
      <c r="D589" s="54"/>
    </row>
    <row r="590" spans="1:4" ht="12">
      <c r="A590" s="22"/>
      <c r="B590" s="53"/>
      <c r="C590" s="53"/>
      <c r="D590" s="54"/>
    </row>
    <row r="591" spans="1:4" ht="12">
      <c r="A591" s="22"/>
      <c r="B591" s="53"/>
      <c r="C591" s="53"/>
      <c r="D591" s="54"/>
    </row>
    <row r="592" spans="1:4" ht="12">
      <c r="A592" s="22"/>
      <c r="B592" s="53"/>
      <c r="C592" s="53"/>
      <c r="D592" s="54"/>
    </row>
    <row r="593" spans="1:4" ht="12">
      <c r="A593" s="22"/>
      <c r="B593" s="53"/>
      <c r="C593" s="53"/>
      <c r="D593" s="54"/>
    </row>
    <row r="594" spans="1:4" ht="12">
      <c r="A594" s="22"/>
      <c r="B594" s="53"/>
      <c r="C594" s="53"/>
      <c r="D594" s="54"/>
    </row>
    <row r="595" spans="1:4" ht="12">
      <c r="A595" s="22"/>
      <c r="B595" s="53"/>
      <c r="C595" s="53"/>
      <c r="D595" s="54"/>
    </row>
    <row r="596" spans="1:4" ht="12">
      <c r="A596" s="22"/>
      <c r="B596" s="53"/>
      <c r="C596" s="53"/>
      <c r="D596" s="54"/>
    </row>
    <row r="597" spans="1:4" ht="12">
      <c r="A597" s="22"/>
      <c r="B597" s="53"/>
      <c r="C597" s="53"/>
      <c r="D597" s="54"/>
    </row>
    <row r="598" spans="1:4" ht="12">
      <c r="A598" s="22"/>
      <c r="B598" s="53"/>
      <c r="C598" s="53"/>
      <c r="D598" s="54"/>
    </row>
    <row r="599" spans="1:4" ht="12">
      <c r="A599" s="22"/>
      <c r="B599" s="53"/>
      <c r="C599" s="53"/>
      <c r="D599" s="54"/>
    </row>
    <row r="600" spans="1:4" ht="12">
      <c r="A600" s="22"/>
      <c r="B600" s="53"/>
      <c r="C600" s="53"/>
      <c r="D600" s="54"/>
    </row>
    <row r="601" spans="1:4" ht="12">
      <c r="A601" s="22"/>
      <c r="B601" s="53"/>
      <c r="C601" s="53"/>
      <c r="D601" s="54"/>
    </row>
    <row r="602" spans="1:4" ht="12">
      <c r="A602" s="22"/>
      <c r="B602" s="53"/>
      <c r="C602" s="53"/>
      <c r="D602" s="54"/>
    </row>
    <row r="603" spans="1:4" ht="12">
      <c r="A603" s="22"/>
      <c r="B603" s="53"/>
      <c r="C603" s="53"/>
      <c r="D603" s="54"/>
    </row>
    <row r="604" spans="1:4" ht="12">
      <c r="A604" s="22"/>
      <c r="B604" s="53"/>
      <c r="C604" s="53"/>
      <c r="D604" s="54"/>
    </row>
    <row r="605" spans="1:4" ht="12">
      <c r="A605" s="22"/>
      <c r="B605" s="53"/>
      <c r="C605" s="53"/>
      <c r="D605" s="54"/>
    </row>
    <row r="606" spans="1:4" ht="12">
      <c r="A606" s="22"/>
      <c r="B606" s="53"/>
      <c r="C606" s="53"/>
      <c r="D606" s="54"/>
    </row>
    <row r="607" spans="1:4" ht="12">
      <c r="A607" s="22"/>
      <c r="B607" s="53"/>
      <c r="C607" s="53"/>
      <c r="D607" s="54"/>
    </row>
    <row r="608" spans="1:4" ht="12">
      <c r="A608" s="22"/>
      <c r="B608" s="53"/>
      <c r="C608" s="53"/>
      <c r="D608" s="54"/>
    </row>
    <row r="609" spans="1:4" ht="12">
      <c r="A609" s="22"/>
      <c r="B609" s="53"/>
      <c r="C609" s="53"/>
      <c r="D609" s="54"/>
    </row>
    <row r="610" spans="1:4" ht="12">
      <c r="A610" s="22"/>
      <c r="B610" s="53"/>
      <c r="C610" s="53"/>
      <c r="D610" s="54"/>
    </row>
    <row r="611" spans="1:4" ht="12">
      <c r="A611" s="22"/>
      <c r="B611" s="53"/>
      <c r="C611" s="53"/>
      <c r="D611" s="54"/>
    </row>
    <row r="612" spans="1:4" ht="12">
      <c r="A612" s="22"/>
      <c r="B612" s="53"/>
      <c r="C612" s="53"/>
      <c r="D612" s="54"/>
    </row>
    <row r="613" spans="1:4" ht="12">
      <c r="A613" s="22"/>
      <c r="B613" s="53"/>
      <c r="C613" s="53"/>
      <c r="D613" s="54"/>
    </row>
    <row r="614" spans="1:4" ht="12">
      <c r="A614" s="22"/>
      <c r="B614" s="53"/>
      <c r="C614" s="53"/>
      <c r="D614" s="54"/>
    </row>
    <row r="615" spans="1:4" ht="12">
      <c r="A615" s="22"/>
      <c r="B615" s="53"/>
      <c r="C615" s="53"/>
      <c r="D615" s="54"/>
    </row>
    <row r="616" spans="1:4" ht="12">
      <c r="A616" s="22"/>
      <c r="B616" s="53"/>
      <c r="C616" s="53"/>
      <c r="D616" s="54"/>
    </row>
    <row r="617" spans="1:4" ht="12">
      <c r="A617" s="22"/>
      <c r="B617" s="53"/>
      <c r="C617" s="53"/>
      <c r="D617" s="54"/>
    </row>
    <row r="618" spans="1:4" ht="12">
      <c r="A618" s="22"/>
      <c r="B618" s="53"/>
      <c r="C618" s="53"/>
      <c r="D618" s="54"/>
    </row>
    <row r="619" spans="1:4" ht="12">
      <c r="A619" s="22"/>
      <c r="B619" s="53"/>
      <c r="C619" s="53"/>
      <c r="D619" s="54"/>
    </row>
    <row r="620" spans="1:4" ht="12">
      <c r="A620" s="22"/>
      <c r="B620" s="53"/>
      <c r="C620" s="53"/>
      <c r="D620" s="54"/>
    </row>
    <row r="621" spans="1:4" ht="12">
      <c r="A621" s="22"/>
      <c r="B621" s="53"/>
      <c r="C621" s="53"/>
      <c r="D621" s="54"/>
    </row>
    <row r="622" spans="1:4" ht="12">
      <c r="A622" s="22"/>
      <c r="B622" s="53"/>
      <c r="C622" s="53"/>
      <c r="D622" s="54"/>
    </row>
    <row r="623" spans="1:4" ht="12">
      <c r="A623" s="22"/>
      <c r="B623" s="53"/>
      <c r="C623" s="53"/>
      <c r="D623" s="54"/>
    </row>
    <row r="624" spans="1:4" ht="12">
      <c r="A624" s="22"/>
      <c r="B624" s="53"/>
      <c r="C624" s="53"/>
      <c r="D624" s="54"/>
    </row>
    <row r="625" spans="1:4" ht="12">
      <c r="A625" s="22"/>
      <c r="B625" s="53"/>
      <c r="C625" s="53"/>
      <c r="D625" s="54"/>
    </row>
    <row r="626" spans="1:4" ht="12">
      <c r="A626" s="22"/>
      <c r="B626" s="53"/>
      <c r="C626" s="53"/>
      <c r="D626" s="54"/>
    </row>
    <row r="627" spans="1:4" ht="12">
      <c r="A627" s="22"/>
      <c r="B627" s="53"/>
      <c r="C627" s="53"/>
      <c r="D627" s="54"/>
    </row>
    <row r="628" spans="1:4" ht="12">
      <c r="A628" s="22"/>
      <c r="B628" s="53"/>
      <c r="C628" s="53"/>
      <c r="D628" s="54"/>
    </row>
    <row r="629" spans="1:4" ht="12">
      <c r="A629" s="22"/>
      <c r="B629" s="53"/>
      <c r="C629" s="53"/>
      <c r="D629" s="54"/>
    </row>
    <row r="630" spans="1:4" ht="12">
      <c r="A630" s="22"/>
      <c r="B630" s="53"/>
      <c r="C630" s="53"/>
      <c r="D630" s="54"/>
    </row>
    <row r="631" spans="1:4" ht="12">
      <c r="A631" s="22"/>
      <c r="B631" s="53"/>
      <c r="C631" s="53"/>
      <c r="D631" s="54"/>
    </row>
    <row r="632" spans="1:4" ht="12">
      <c r="A632" s="22"/>
      <c r="B632" s="53"/>
      <c r="C632" s="53"/>
      <c r="D632" s="54"/>
    </row>
    <row r="633" spans="1:4" ht="12">
      <c r="A633" s="22"/>
      <c r="B633" s="53"/>
      <c r="C633" s="53"/>
      <c r="D633" s="54"/>
    </row>
    <row r="634" spans="1:4" ht="12">
      <c r="A634" s="22"/>
      <c r="B634" s="53"/>
      <c r="C634" s="53"/>
      <c r="D634" s="54"/>
    </row>
    <row r="635" spans="1:4" ht="12">
      <c r="A635" s="22"/>
      <c r="B635" s="53"/>
      <c r="C635" s="53"/>
      <c r="D635" s="54"/>
    </row>
    <row r="636" spans="1:4" ht="12">
      <c r="A636" s="22"/>
      <c r="B636" s="53"/>
      <c r="C636" s="53"/>
      <c r="D636" s="54"/>
    </row>
    <row r="637" spans="1:4" ht="12">
      <c r="A637" s="22"/>
      <c r="B637" s="53"/>
      <c r="C637" s="53"/>
      <c r="D637" s="54"/>
    </row>
    <row r="638" spans="1:4" ht="12">
      <c r="A638" s="22"/>
      <c r="B638" s="53"/>
      <c r="C638" s="53"/>
      <c r="D638" s="54"/>
    </row>
    <row r="639" spans="1:4" ht="12">
      <c r="A639" s="22"/>
      <c r="B639" s="53"/>
      <c r="C639" s="53"/>
      <c r="D639" s="54"/>
    </row>
    <row r="640" spans="1:4" ht="12">
      <c r="A640" s="22"/>
      <c r="B640" s="53"/>
      <c r="C640" s="53"/>
      <c r="D640" s="54"/>
    </row>
    <row r="641" spans="1:4" ht="12">
      <c r="A641" s="22"/>
      <c r="B641" s="53"/>
      <c r="C641" s="53"/>
      <c r="D641" s="54"/>
    </row>
    <row r="642" spans="1:4" ht="12">
      <c r="A642" s="22"/>
      <c r="B642" s="53"/>
      <c r="C642" s="53"/>
      <c r="D642" s="54"/>
    </row>
    <row r="643" spans="1:4" ht="12">
      <c r="A643" s="22"/>
      <c r="B643" s="53"/>
      <c r="C643" s="53"/>
      <c r="D643" s="54"/>
    </row>
    <row r="644" spans="1:4" ht="12">
      <c r="A644" s="22"/>
      <c r="B644" s="53"/>
      <c r="C644" s="53"/>
      <c r="D644" s="54"/>
    </row>
    <row r="645" spans="1:4" ht="12">
      <c r="A645" s="22"/>
      <c r="B645" s="53"/>
      <c r="C645" s="53"/>
      <c r="D645" s="54"/>
    </row>
    <row r="646" spans="1:4" ht="12">
      <c r="A646" s="22"/>
      <c r="B646" s="53"/>
      <c r="C646" s="53"/>
      <c r="D646" s="54"/>
    </row>
    <row r="647" spans="1:4" ht="12">
      <c r="A647" s="22"/>
      <c r="B647" s="53"/>
      <c r="C647" s="53"/>
      <c r="D647" s="54"/>
    </row>
    <row r="648" spans="1:4" ht="12">
      <c r="A648" s="22"/>
      <c r="B648" s="53"/>
      <c r="C648" s="53"/>
      <c r="D648" s="54"/>
    </row>
    <row r="649" spans="1:4" ht="12">
      <c r="A649" s="22"/>
      <c r="B649" s="53"/>
      <c r="C649" s="53"/>
      <c r="D649" s="54"/>
    </row>
    <row r="650" spans="1:4" ht="12">
      <c r="A650" s="22"/>
      <c r="B650" s="53"/>
      <c r="C650" s="53"/>
      <c r="D650" s="54"/>
    </row>
    <row r="651" spans="1:4" ht="12">
      <c r="A651" s="22"/>
      <c r="B651" s="53"/>
      <c r="C651" s="53"/>
      <c r="D651" s="54"/>
    </row>
    <row r="652" spans="1:4" ht="12">
      <c r="A652" s="22"/>
      <c r="B652" s="53"/>
      <c r="C652" s="53"/>
      <c r="D652" s="54"/>
    </row>
    <row r="653" spans="1:4" ht="12">
      <c r="A653" s="22"/>
      <c r="B653" s="53"/>
      <c r="C653" s="53"/>
      <c r="D653" s="54"/>
    </row>
    <row r="654" spans="1:4" ht="12">
      <c r="A654" s="22"/>
      <c r="B654" s="53"/>
      <c r="C654" s="53"/>
      <c r="D654" s="54"/>
    </row>
    <row r="655" spans="1:4" ht="12">
      <c r="A655" s="22"/>
      <c r="B655" s="53"/>
      <c r="C655" s="53"/>
      <c r="D655" s="54"/>
    </row>
    <row r="656" spans="1:4" ht="12">
      <c r="A656" s="22"/>
      <c r="B656" s="53"/>
      <c r="C656" s="53"/>
      <c r="D656" s="54"/>
    </row>
    <row r="657" spans="1:4" ht="12">
      <c r="A657" s="22"/>
      <c r="B657" s="53"/>
      <c r="C657" s="53"/>
      <c r="D657" s="54"/>
    </row>
    <row r="658" spans="1:4" ht="12">
      <c r="A658" s="22"/>
      <c r="B658" s="53"/>
      <c r="C658" s="53"/>
      <c r="D658" s="54"/>
    </row>
    <row r="659" spans="1:4" ht="12">
      <c r="A659" s="22"/>
      <c r="B659" s="53"/>
      <c r="C659" s="53"/>
      <c r="D659" s="54"/>
    </row>
    <row r="660" spans="1:4" ht="12">
      <c r="A660" s="22"/>
      <c r="B660" s="53"/>
      <c r="C660" s="53"/>
      <c r="D660" s="54"/>
    </row>
    <row r="661" spans="1:4" ht="12">
      <c r="A661" s="22"/>
      <c r="B661" s="53"/>
      <c r="C661" s="53"/>
      <c r="D661" s="54"/>
    </row>
    <row r="662" spans="1:4" ht="12">
      <c r="A662" s="22"/>
      <c r="B662" s="53"/>
      <c r="C662" s="53"/>
      <c r="D662" s="54"/>
    </row>
    <row r="663" spans="1:4" ht="12">
      <c r="A663" s="22"/>
      <c r="B663" s="53"/>
      <c r="C663" s="53"/>
      <c r="D663" s="54"/>
    </row>
    <row r="664" spans="1:4" ht="12">
      <c r="A664" s="22"/>
      <c r="B664" s="53"/>
      <c r="C664" s="53"/>
      <c r="D664" s="54"/>
    </row>
    <row r="665" spans="1:4" ht="12">
      <c r="A665" s="22"/>
      <c r="B665" s="53"/>
      <c r="C665" s="53"/>
      <c r="D665" s="54"/>
    </row>
    <row r="666" spans="1:4" ht="12">
      <c r="A666" s="22"/>
      <c r="B666" s="53"/>
      <c r="C666" s="53"/>
      <c r="D666" s="54"/>
    </row>
    <row r="667" spans="1:4" ht="12">
      <c r="A667" s="22"/>
      <c r="B667" s="53"/>
      <c r="C667" s="53"/>
      <c r="D667" s="54"/>
    </row>
    <row r="668" spans="1:4" ht="12">
      <c r="A668" s="22"/>
      <c r="B668" s="53"/>
      <c r="C668" s="53"/>
      <c r="D668" s="54"/>
    </row>
    <row r="669" spans="1:4" ht="12">
      <c r="A669" s="22"/>
      <c r="B669" s="53"/>
      <c r="C669" s="53"/>
      <c r="D669" s="54"/>
    </row>
    <row r="670" spans="1:4" ht="12">
      <c r="A670" s="22"/>
      <c r="B670" s="53"/>
      <c r="C670" s="53"/>
      <c r="D670" s="54"/>
    </row>
    <row r="671" spans="1:4" ht="12">
      <c r="A671" s="22"/>
      <c r="B671" s="53"/>
      <c r="C671" s="53"/>
      <c r="D671" s="54"/>
    </row>
    <row r="672" spans="1:4" ht="12">
      <c r="A672" s="22"/>
      <c r="B672" s="53"/>
      <c r="C672" s="53"/>
      <c r="D672" s="54"/>
    </row>
    <row r="673" spans="1:4" ht="12">
      <c r="A673" s="22"/>
      <c r="B673" s="53"/>
      <c r="C673" s="53"/>
      <c r="D673" s="54"/>
    </row>
    <row r="674" spans="1:4" ht="12">
      <c r="A674" s="22"/>
      <c r="B674" s="53"/>
      <c r="C674" s="53"/>
      <c r="D674" s="54"/>
    </row>
    <row r="675" spans="1:4" ht="12">
      <c r="A675" s="22"/>
      <c r="B675" s="53"/>
      <c r="C675" s="53"/>
      <c r="D675" s="54"/>
    </row>
    <row r="676" spans="1:4" ht="12">
      <c r="A676" s="22"/>
      <c r="B676" s="53"/>
      <c r="C676" s="53"/>
      <c r="D676" s="54"/>
    </row>
    <row r="677" spans="1:4" ht="12">
      <c r="A677" s="22"/>
      <c r="B677" s="53"/>
      <c r="C677" s="53"/>
      <c r="D677" s="54"/>
    </row>
    <row r="678" spans="1:4" ht="12">
      <c r="A678" s="22"/>
      <c r="B678" s="53"/>
      <c r="C678" s="53"/>
      <c r="D678" s="54"/>
    </row>
    <row r="679" spans="1:4" ht="12">
      <c r="A679" s="22"/>
      <c r="B679" s="53"/>
      <c r="C679" s="53"/>
      <c r="D679" s="54"/>
    </row>
    <row r="680" spans="1:4" ht="12">
      <c r="A680" s="22"/>
      <c r="B680" s="53"/>
      <c r="C680" s="53"/>
      <c r="D680" s="54"/>
    </row>
    <row r="681" spans="1:4" ht="12">
      <c r="A681" s="22"/>
      <c r="B681" s="53"/>
      <c r="C681" s="53"/>
      <c r="D681" s="54"/>
    </row>
    <row r="682" spans="1:4" ht="12">
      <c r="A682" s="22"/>
      <c r="B682" s="53"/>
      <c r="C682" s="53"/>
      <c r="D682" s="54"/>
    </row>
    <row r="683" spans="1:4" ht="12">
      <c r="A683" s="22"/>
      <c r="B683" s="53"/>
      <c r="C683" s="53"/>
      <c r="D683" s="54"/>
    </row>
    <row r="684" spans="1:4" ht="12">
      <c r="A684" s="22"/>
      <c r="B684" s="53"/>
      <c r="C684" s="53"/>
      <c r="D684" s="54"/>
    </row>
    <row r="685" spans="1:4" ht="12">
      <c r="A685" s="22"/>
      <c r="B685" s="53"/>
      <c r="C685" s="53"/>
      <c r="D685" s="54"/>
    </row>
    <row r="686" spans="1:4" ht="12">
      <c r="A686" s="22"/>
      <c r="B686" s="53"/>
      <c r="C686" s="53"/>
      <c r="D686" s="54"/>
    </row>
    <row r="687" spans="1:4" ht="12">
      <c r="A687" s="22"/>
      <c r="B687" s="53"/>
      <c r="C687" s="53"/>
      <c r="D687" s="54"/>
    </row>
    <row r="688" spans="1:4" ht="12">
      <c r="A688" s="22"/>
      <c r="B688" s="53"/>
      <c r="C688" s="53"/>
      <c r="D688" s="54"/>
    </row>
    <row r="689" spans="1:4" ht="12">
      <c r="A689" s="22"/>
      <c r="B689" s="53"/>
      <c r="C689" s="53"/>
      <c r="D689" s="54"/>
    </row>
    <row r="690" spans="1:4" ht="12">
      <c r="A690" s="22"/>
      <c r="B690" s="53"/>
      <c r="C690" s="53"/>
      <c r="D690" s="54"/>
    </row>
    <row r="691" spans="1:4" ht="12">
      <c r="A691" s="22"/>
      <c r="B691" s="53"/>
      <c r="C691" s="53"/>
      <c r="D691" s="54"/>
    </row>
    <row r="692" spans="1:4" ht="12">
      <c r="A692" s="22"/>
      <c r="B692" s="53"/>
      <c r="C692" s="53"/>
      <c r="D692" s="54"/>
    </row>
    <row r="693" spans="1:4" ht="12">
      <c r="A693" s="22"/>
      <c r="B693" s="53"/>
      <c r="C693" s="53"/>
      <c r="D693" s="54"/>
    </row>
    <row r="694" spans="1:4" ht="12">
      <c r="A694" s="22"/>
      <c r="B694" s="53"/>
      <c r="C694" s="53"/>
      <c r="D694" s="54"/>
    </row>
    <row r="695" spans="1:4" ht="12">
      <c r="A695" s="22"/>
      <c r="B695" s="53"/>
      <c r="C695" s="53"/>
      <c r="D695" s="54"/>
    </row>
    <row r="696" spans="1:4" ht="12">
      <c r="A696" s="22"/>
      <c r="B696" s="53"/>
      <c r="C696" s="53"/>
      <c r="D696" s="54"/>
    </row>
    <row r="697" spans="1:4" ht="12">
      <c r="A697" s="22"/>
      <c r="B697" s="53"/>
      <c r="C697" s="53"/>
      <c r="D697" s="54"/>
    </row>
    <row r="698" spans="1:4" ht="12">
      <c r="A698" s="22"/>
      <c r="B698" s="53"/>
      <c r="C698" s="53"/>
      <c r="D698" s="54"/>
    </row>
    <row r="699" spans="1:4" ht="12">
      <c r="A699" s="22"/>
      <c r="B699" s="53"/>
      <c r="C699" s="53"/>
      <c r="D699" s="54"/>
    </row>
    <row r="700" spans="1:4" ht="12">
      <c r="A700" s="22"/>
      <c r="B700" s="53"/>
      <c r="C700" s="53"/>
      <c r="D700" s="54"/>
    </row>
    <row r="701" spans="1:4" ht="12">
      <c r="A701" s="22"/>
      <c r="B701" s="53"/>
      <c r="C701" s="53"/>
      <c r="D701" s="54"/>
    </row>
    <row r="702" spans="1:4" ht="12">
      <c r="A702" s="22"/>
      <c r="B702" s="53"/>
      <c r="C702" s="53"/>
      <c r="D702" s="54"/>
    </row>
    <row r="703" spans="1:4" ht="12">
      <c r="A703" s="22"/>
      <c r="B703" s="53"/>
      <c r="C703" s="53"/>
      <c r="D703" s="54"/>
    </row>
    <row r="704" spans="1:4" ht="12">
      <c r="A704" s="22"/>
      <c r="B704" s="53"/>
      <c r="C704" s="53"/>
      <c r="D704" s="54"/>
    </row>
    <row r="705" spans="1:4" ht="12">
      <c r="A705" s="22"/>
      <c r="B705" s="53"/>
      <c r="C705" s="53"/>
      <c r="D705" s="54"/>
    </row>
    <row r="706" spans="1:4" ht="12">
      <c r="A706" s="22"/>
      <c r="B706" s="53"/>
      <c r="C706" s="53"/>
      <c r="D706" s="54"/>
    </row>
    <row r="707" spans="1:4" ht="12">
      <c r="A707" s="22"/>
      <c r="B707" s="53"/>
      <c r="C707" s="53"/>
      <c r="D707" s="54"/>
    </row>
    <row r="708" spans="1:4" ht="12">
      <c r="A708" s="22"/>
      <c r="B708" s="53"/>
      <c r="C708" s="53"/>
      <c r="D708" s="54"/>
    </row>
    <row r="709" spans="1:4" ht="12">
      <c r="A709" s="22"/>
      <c r="B709" s="53"/>
      <c r="C709" s="53"/>
      <c r="D709" s="54"/>
    </row>
    <row r="710" spans="1:4" ht="12">
      <c r="A710" s="22"/>
      <c r="B710" s="53"/>
      <c r="C710" s="53"/>
      <c r="D710" s="54"/>
    </row>
    <row r="711" spans="1:4" ht="12">
      <c r="A711" s="22"/>
      <c r="B711" s="53"/>
      <c r="C711" s="53"/>
      <c r="D711" s="54"/>
    </row>
    <row r="712" spans="1:4" ht="12">
      <c r="A712" s="22"/>
      <c r="B712" s="53"/>
      <c r="C712" s="53"/>
      <c r="D712" s="54"/>
    </row>
    <row r="713" spans="1:4" ht="12">
      <c r="A713" s="22"/>
      <c r="B713" s="53"/>
      <c r="C713" s="53"/>
      <c r="D713" s="54"/>
    </row>
    <row r="714" spans="1:4" ht="12">
      <c r="A714" s="22"/>
      <c r="B714" s="53"/>
      <c r="C714" s="53"/>
      <c r="D714" s="54"/>
    </row>
    <row r="715" spans="1:4" ht="12">
      <c r="A715" s="22"/>
      <c r="B715" s="53"/>
      <c r="C715" s="53"/>
      <c r="D715" s="54"/>
    </row>
    <row r="716" spans="1:4" ht="12">
      <c r="A716" s="22"/>
      <c r="B716" s="53"/>
      <c r="C716" s="53"/>
      <c r="D716" s="54"/>
    </row>
    <row r="717" spans="1:4" ht="12">
      <c r="A717" s="22"/>
      <c r="B717" s="53"/>
      <c r="C717" s="53"/>
      <c r="D717" s="54"/>
    </row>
    <row r="718" spans="1:4" ht="12">
      <c r="A718" s="22"/>
      <c r="B718" s="53"/>
      <c r="C718" s="53"/>
      <c r="D718" s="54"/>
    </row>
    <row r="719" spans="1:4" ht="12">
      <c r="A719" s="22"/>
      <c r="B719" s="53"/>
      <c r="C719" s="53"/>
      <c r="D719" s="54"/>
    </row>
    <row r="720" spans="1:4" ht="12">
      <c r="A720" s="22"/>
      <c r="B720" s="53"/>
      <c r="C720" s="53"/>
      <c r="D720" s="54"/>
    </row>
    <row r="721" spans="1:4" ht="12">
      <c r="A721" s="22"/>
      <c r="B721" s="53"/>
      <c r="C721" s="53"/>
      <c r="D721" s="54"/>
    </row>
    <row r="722" spans="1:4" ht="12">
      <c r="A722" s="22"/>
      <c r="B722" s="53"/>
      <c r="C722" s="53"/>
      <c r="D722" s="54"/>
    </row>
    <row r="723" spans="1:4" ht="12">
      <c r="A723" s="22"/>
      <c r="B723" s="53"/>
      <c r="C723" s="53"/>
      <c r="D723" s="54"/>
    </row>
    <row r="724" spans="1:4" ht="12">
      <c r="A724" s="22"/>
      <c r="B724" s="53"/>
      <c r="C724" s="53"/>
      <c r="D724" s="54"/>
    </row>
    <row r="725" spans="1:4" ht="12">
      <c r="A725" s="22"/>
      <c r="B725" s="53"/>
      <c r="C725" s="53"/>
      <c r="D725" s="54"/>
    </row>
    <row r="726" spans="1:4" ht="12">
      <c r="A726" s="22"/>
      <c r="B726" s="53"/>
      <c r="C726" s="53"/>
      <c r="D726" s="54"/>
    </row>
    <row r="727" spans="1:4" ht="12">
      <c r="A727" s="22"/>
      <c r="B727" s="53"/>
      <c r="C727" s="53"/>
      <c r="D727" s="54"/>
    </row>
    <row r="728" spans="1:4" ht="12">
      <c r="A728" s="22"/>
      <c r="B728" s="53"/>
      <c r="C728" s="53"/>
      <c r="D728" s="54"/>
    </row>
    <row r="729" spans="1:4" ht="12">
      <c r="A729" s="22"/>
      <c r="B729" s="53"/>
      <c r="C729" s="53"/>
      <c r="D729" s="54"/>
    </row>
    <row r="730" spans="1:4" ht="12">
      <c r="A730" s="22"/>
      <c r="B730" s="53"/>
      <c r="C730" s="53"/>
      <c r="D730" s="54"/>
    </row>
    <row r="731" spans="1:4" ht="12">
      <c r="A731" s="22"/>
      <c r="B731" s="53"/>
      <c r="C731" s="53"/>
      <c r="D731" s="54"/>
    </row>
    <row r="732" spans="1:4" ht="12">
      <c r="A732" s="22"/>
      <c r="B732" s="53"/>
      <c r="C732" s="53"/>
      <c r="D732" s="54"/>
    </row>
    <row r="733" spans="1:4" ht="12">
      <c r="A733" s="22"/>
      <c r="B733" s="53"/>
      <c r="C733" s="53"/>
      <c r="D733" s="54"/>
    </row>
    <row r="734" spans="1:4" ht="12">
      <c r="A734" s="22"/>
      <c r="B734" s="53"/>
      <c r="C734" s="53"/>
      <c r="D734" s="54"/>
    </row>
    <row r="735" spans="1:4" ht="12">
      <c r="A735" s="22"/>
      <c r="B735" s="53"/>
      <c r="C735" s="53"/>
      <c r="D735" s="54"/>
    </row>
    <row r="736" spans="1:4" ht="12">
      <c r="A736" s="22"/>
      <c r="B736" s="53"/>
      <c r="C736" s="53"/>
      <c r="D736" s="54"/>
    </row>
    <row r="737" spans="1:4" ht="12">
      <c r="A737" s="22"/>
      <c r="B737" s="53"/>
      <c r="C737" s="53"/>
      <c r="D737" s="54"/>
    </row>
    <row r="738" spans="1:4" ht="12">
      <c r="A738" s="22"/>
      <c r="B738" s="53"/>
      <c r="C738" s="53"/>
      <c r="D738" s="54"/>
    </row>
    <row r="739" spans="1:4" ht="12">
      <c r="A739" s="22"/>
      <c r="B739" s="53"/>
      <c r="C739" s="53"/>
      <c r="D739" s="54"/>
    </row>
    <row r="740" spans="1:4" ht="12">
      <c r="A740" s="22"/>
      <c r="B740" s="53"/>
      <c r="C740" s="53"/>
      <c r="D740" s="54"/>
    </row>
    <row r="741" spans="1:4" ht="12">
      <c r="A741" s="22"/>
      <c r="B741" s="53"/>
      <c r="C741" s="53"/>
      <c r="D741" s="54"/>
    </row>
    <row r="742" spans="1:4" ht="12">
      <c r="A742" s="22"/>
      <c r="B742" s="53"/>
      <c r="C742" s="53"/>
      <c r="D742" s="54"/>
    </row>
    <row r="743" spans="1:4" ht="12">
      <c r="A743" s="22"/>
      <c r="B743" s="53"/>
      <c r="C743" s="53"/>
      <c r="D743" s="54"/>
    </row>
    <row r="744" spans="1:4" ht="12">
      <c r="A744" s="22"/>
      <c r="B744" s="53"/>
      <c r="C744" s="53"/>
      <c r="D744" s="54"/>
    </row>
    <row r="745" spans="1:4" ht="12">
      <c r="A745" s="22"/>
      <c r="B745" s="53"/>
      <c r="C745" s="53"/>
      <c r="D745" s="54"/>
    </row>
    <row r="746" spans="1:4" ht="12">
      <c r="A746" s="22"/>
      <c r="B746" s="53"/>
      <c r="C746" s="53"/>
      <c r="D746" s="54"/>
    </row>
    <row r="747" spans="1:4" ht="12">
      <c r="A747" s="22"/>
      <c r="B747" s="53"/>
      <c r="C747" s="53"/>
      <c r="D747" s="54"/>
    </row>
    <row r="748" spans="1:4" ht="12">
      <c r="A748" s="22"/>
      <c r="B748" s="53"/>
      <c r="C748" s="53"/>
      <c r="D748" s="54"/>
    </row>
    <row r="749" spans="1:4" ht="12">
      <c r="A749" s="22"/>
      <c r="B749" s="53"/>
      <c r="C749" s="53"/>
      <c r="D749" s="54"/>
    </row>
    <row r="750" spans="1:4" ht="12">
      <c r="A750" s="22"/>
      <c r="B750" s="53"/>
      <c r="C750" s="53"/>
      <c r="D750" s="54"/>
    </row>
    <row r="751" spans="1:4" ht="12">
      <c r="A751" s="22"/>
      <c r="B751" s="53"/>
      <c r="C751" s="53"/>
      <c r="D751" s="54"/>
    </row>
    <row r="752" spans="1:4" ht="12">
      <c r="A752" s="22"/>
      <c r="B752" s="53"/>
      <c r="C752" s="53"/>
      <c r="D752" s="54"/>
    </row>
    <row r="753" spans="1:4" ht="12">
      <c r="A753" s="22"/>
      <c r="B753" s="53"/>
      <c r="C753" s="53"/>
      <c r="D753" s="54"/>
    </row>
    <row r="754" spans="1:4" ht="12">
      <c r="A754" s="22"/>
      <c r="B754" s="53"/>
      <c r="C754" s="53"/>
      <c r="D754" s="54"/>
    </row>
    <row r="755" spans="1:4" ht="12">
      <c r="A755" s="22"/>
      <c r="B755" s="53"/>
      <c r="C755" s="53"/>
      <c r="D755" s="54"/>
    </row>
    <row r="756" spans="1:4" ht="12">
      <c r="A756" s="22"/>
      <c r="B756" s="53"/>
      <c r="C756" s="53"/>
      <c r="D756" s="54"/>
    </row>
    <row r="757" spans="1:4" ht="12">
      <c r="A757" s="22"/>
      <c r="B757" s="53"/>
      <c r="C757" s="53"/>
      <c r="D757" s="54"/>
    </row>
    <row r="758" spans="1:4" ht="12">
      <c r="A758" s="22"/>
      <c r="B758" s="53"/>
      <c r="C758" s="53"/>
      <c r="D758" s="54"/>
    </row>
    <row r="759" spans="1:4" ht="12">
      <c r="A759" s="22"/>
      <c r="B759" s="53"/>
      <c r="C759" s="53"/>
      <c r="D759" s="54"/>
    </row>
    <row r="760" spans="1:4" ht="12">
      <c r="A760" s="22"/>
      <c r="B760" s="53"/>
      <c r="C760" s="53"/>
      <c r="D760" s="54"/>
    </row>
    <row r="761" spans="1:4" ht="12">
      <c r="A761" s="22"/>
      <c r="B761" s="53"/>
      <c r="C761" s="53"/>
      <c r="D761" s="54"/>
    </row>
    <row r="762" spans="1:4" ht="12">
      <c r="A762" s="22"/>
      <c r="B762" s="53"/>
      <c r="C762" s="53"/>
      <c r="D762" s="54"/>
    </row>
    <row r="763" spans="1:4" ht="12">
      <c r="A763" s="22"/>
      <c r="B763" s="53"/>
      <c r="C763" s="53"/>
      <c r="D763" s="54"/>
    </row>
    <row r="764" spans="1:4" ht="12">
      <c r="A764" s="22"/>
      <c r="B764" s="53"/>
      <c r="C764" s="53"/>
      <c r="D764" s="54"/>
    </row>
    <row r="765" spans="1:4" ht="12">
      <c r="A765" s="22"/>
      <c r="B765" s="53"/>
      <c r="C765" s="53"/>
      <c r="D765" s="54"/>
    </row>
    <row r="766" spans="1:4" ht="12">
      <c r="A766" s="22"/>
      <c r="B766" s="53"/>
      <c r="C766" s="53"/>
      <c r="D766" s="54"/>
    </row>
    <row r="767" spans="1:4" ht="12">
      <c r="A767" s="22"/>
      <c r="B767" s="53"/>
      <c r="C767" s="53"/>
      <c r="D767" s="54"/>
    </row>
    <row r="768" spans="1:4" ht="12">
      <c r="A768" s="22"/>
      <c r="B768" s="53"/>
      <c r="C768" s="53"/>
      <c r="D768" s="54"/>
    </row>
    <row r="769" spans="1:4" ht="12">
      <c r="A769" s="22"/>
      <c r="B769" s="53"/>
      <c r="C769" s="53"/>
      <c r="D769" s="54"/>
    </row>
    <row r="770" spans="1:4" ht="12">
      <c r="A770" s="22"/>
      <c r="B770" s="53"/>
      <c r="C770" s="53"/>
      <c r="D770" s="54"/>
    </row>
    <row r="771" spans="1:4" ht="12">
      <c r="A771" s="22"/>
      <c r="B771" s="53"/>
      <c r="C771" s="53"/>
      <c r="D771" s="54"/>
    </row>
    <row r="772" spans="1:4" ht="12">
      <c r="A772" s="22"/>
      <c r="B772" s="53"/>
      <c r="C772" s="53"/>
      <c r="D772" s="54"/>
    </row>
    <row r="773" spans="1:4" ht="12">
      <c r="A773" s="22"/>
      <c r="B773" s="53"/>
      <c r="C773" s="53"/>
      <c r="D773" s="54"/>
    </row>
    <row r="774" spans="1:4" ht="12">
      <c r="A774" s="22"/>
      <c r="B774" s="53"/>
      <c r="C774" s="53"/>
      <c r="D774" s="54"/>
    </row>
    <row r="775" spans="1:4" ht="12">
      <c r="A775" s="22"/>
      <c r="B775" s="53"/>
      <c r="C775" s="53"/>
      <c r="D775" s="54"/>
    </row>
    <row r="776" spans="1:4" ht="12">
      <c r="A776" s="22"/>
      <c r="B776" s="53"/>
      <c r="C776" s="53"/>
      <c r="D776" s="54"/>
    </row>
    <row r="777" spans="1:4" ht="12">
      <c r="A777" s="22"/>
      <c r="B777" s="53"/>
      <c r="C777" s="53"/>
      <c r="D777" s="54"/>
    </row>
    <row r="778" spans="1:4" ht="12">
      <c r="A778" s="22"/>
      <c r="B778" s="53"/>
      <c r="C778" s="53"/>
      <c r="D778" s="54"/>
    </row>
    <row r="779" spans="1:4" ht="12">
      <c r="A779" s="22"/>
      <c r="B779" s="53"/>
      <c r="C779" s="53"/>
      <c r="D779" s="54"/>
    </row>
    <row r="780" spans="1:4" ht="12">
      <c r="A780" s="22"/>
      <c r="B780" s="53"/>
      <c r="C780" s="53"/>
      <c r="D780" s="54"/>
    </row>
    <row r="781" spans="1:4" ht="12">
      <c r="A781" s="22"/>
      <c r="B781" s="53"/>
      <c r="C781" s="53"/>
      <c r="D781" s="54"/>
    </row>
    <row r="782" spans="1:4" ht="12">
      <c r="A782" s="22"/>
      <c r="B782" s="53"/>
      <c r="C782" s="53"/>
      <c r="D782" s="54"/>
    </row>
    <row r="783" spans="1:4" ht="12">
      <c r="A783" s="22"/>
      <c r="B783" s="53"/>
      <c r="C783" s="53"/>
      <c r="D783" s="54"/>
    </row>
    <row r="784" spans="1:4" ht="12">
      <c r="A784" s="22"/>
      <c r="B784" s="53"/>
      <c r="C784" s="53"/>
      <c r="D784" s="54"/>
    </row>
    <row r="785" spans="1:4" ht="12">
      <c r="A785" s="22"/>
      <c r="B785" s="53"/>
      <c r="C785" s="53"/>
      <c r="D785" s="54"/>
    </row>
    <row r="786" spans="1:4" ht="12">
      <c r="A786" s="22"/>
      <c r="B786" s="53"/>
      <c r="C786" s="53"/>
      <c r="D786" s="54"/>
    </row>
    <row r="787" spans="1:4" ht="12">
      <c r="A787" s="22"/>
      <c r="B787" s="53"/>
      <c r="C787" s="53"/>
      <c r="D787" s="54"/>
    </row>
    <row r="788" spans="1:4" ht="12">
      <c r="A788" s="22"/>
      <c r="B788" s="53"/>
      <c r="C788" s="53"/>
      <c r="D788" s="54"/>
    </row>
    <row r="789" spans="1:4" ht="12">
      <c r="A789" s="22"/>
      <c r="B789" s="53"/>
      <c r="C789" s="53"/>
      <c r="D789" s="54"/>
    </row>
    <row r="790" spans="1:4" ht="12">
      <c r="A790" s="22"/>
      <c r="B790" s="53"/>
      <c r="C790" s="53"/>
      <c r="D790" s="54"/>
    </row>
    <row r="791" spans="1:4" ht="12">
      <c r="A791" s="22"/>
      <c r="B791" s="53"/>
      <c r="C791" s="53"/>
      <c r="D791" s="54"/>
    </row>
    <row r="792" spans="1:4" ht="12">
      <c r="A792" s="22"/>
      <c r="B792" s="53"/>
      <c r="C792" s="53"/>
      <c r="D792" s="54"/>
    </row>
    <row r="793" spans="1:4" ht="12">
      <c r="A793" s="22"/>
      <c r="B793" s="53"/>
      <c r="C793" s="53"/>
      <c r="D793" s="54"/>
    </row>
    <row r="794" spans="1:4" ht="12">
      <c r="A794" s="22"/>
      <c r="B794" s="53"/>
      <c r="C794" s="53"/>
      <c r="D794" s="54"/>
    </row>
    <row r="795" spans="1:4" ht="12">
      <c r="A795" s="22"/>
      <c r="B795" s="53"/>
      <c r="C795" s="53"/>
      <c r="D795" s="54"/>
    </row>
    <row r="796" spans="1:4" ht="12">
      <c r="A796" s="22"/>
      <c r="B796" s="53"/>
      <c r="C796" s="53"/>
      <c r="D796" s="54"/>
    </row>
    <row r="797" spans="1:4" ht="12">
      <c r="A797" s="22"/>
      <c r="B797" s="53"/>
      <c r="C797" s="53"/>
      <c r="D797" s="54"/>
    </row>
    <row r="798" spans="1:4" ht="12">
      <c r="A798" s="22"/>
      <c r="B798" s="53"/>
      <c r="C798" s="53"/>
      <c r="D798" s="54"/>
    </row>
    <row r="799" spans="1:4" ht="12">
      <c r="A799" s="22"/>
      <c r="B799" s="53"/>
      <c r="C799" s="53"/>
      <c r="D799" s="54"/>
    </row>
    <row r="800" spans="1:4" ht="12">
      <c r="A800" s="22"/>
      <c r="B800" s="53"/>
      <c r="C800" s="53"/>
      <c r="D800" s="54"/>
    </row>
    <row r="801" spans="1:4" ht="12">
      <c r="A801" s="22"/>
      <c r="B801" s="53"/>
      <c r="C801" s="53"/>
      <c r="D801" s="54"/>
    </row>
    <row r="802" spans="1:4" ht="12">
      <c r="A802" s="22"/>
      <c r="B802" s="53"/>
      <c r="C802" s="53"/>
      <c r="D802" s="54"/>
    </row>
    <row r="803" spans="1:4" ht="12">
      <c r="A803" s="22"/>
      <c r="B803" s="53"/>
      <c r="C803" s="53"/>
      <c r="D803" s="54"/>
    </row>
    <row r="804" spans="1:4" ht="12">
      <c r="A804" s="22"/>
      <c r="B804" s="53"/>
      <c r="C804" s="53"/>
      <c r="D804" s="54"/>
    </row>
    <row r="805" spans="1:4" ht="12">
      <c r="A805" s="22"/>
      <c r="B805" s="53"/>
      <c r="C805" s="53"/>
      <c r="D805" s="54"/>
    </row>
    <row r="806" spans="1:4" ht="12">
      <c r="A806" s="22"/>
      <c r="B806" s="53"/>
      <c r="C806" s="53"/>
      <c r="D806" s="54"/>
    </row>
    <row r="807" spans="1:4" ht="12">
      <c r="A807" s="22"/>
      <c r="B807" s="53"/>
      <c r="C807" s="53"/>
      <c r="D807" s="54"/>
    </row>
    <row r="808" spans="1:4" ht="12">
      <c r="A808" s="22"/>
      <c r="B808" s="53"/>
      <c r="C808" s="53"/>
      <c r="D808" s="54"/>
    </row>
    <row r="809" spans="1:4" ht="12">
      <c r="A809" s="22"/>
      <c r="B809" s="53"/>
      <c r="C809" s="53"/>
      <c r="D809" s="54"/>
    </row>
    <row r="810" spans="1:4" ht="12">
      <c r="A810" s="22"/>
      <c r="B810" s="53"/>
      <c r="C810" s="53"/>
      <c r="D810" s="54"/>
    </row>
    <row r="811" spans="1:4" ht="12">
      <c r="A811" s="22"/>
      <c r="B811" s="53"/>
      <c r="C811" s="53"/>
      <c r="D811" s="54"/>
    </row>
    <row r="812" spans="1:4" ht="12">
      <c r="A812" s="22"/>
      <c r="B812" s="53"/>
      <c r="C812" s="53"/>
      <c r="D812" s="54"/>
    </row>
    <row r="813" spans="1:4" ht="12">
      <c r="A813" s="22"/>
      <c r="B813" s="53"/>
      <c r="C813" s="53"/>
      <c r="D813" s="54"/>
    </row>
    <row r="814" spans="1:4" ht="12">
      <c r="A814" s="22"/>
      <c r="B814" s="53"/>
      <c r="C814" s="53"/>
      <c r="D814" s="54"/>
    </row>
    <row r="815" spans="1:4" ht="12">
      <c r="A815" s="22"/>
      <c r="B815" s="53"/>
      <c r="C815" s="53"/>
      <c r="D815" s="54"/>
    </row>
    <row r="816" spans="1:4" ht="12">
      <c r="A816" s="22"/>
      <c r="B816" s="53"/>
      <c r="C816" s="53"/>
      <c r="D816" s="54"/>
    </row>
    <row r="817" spans="1:4" ht="12">
      <c r="A817" s="22"/>
      <c r="B817" s="53"/>
      <c r="C817" s="53"/>
      <c r="D817" s="54"/>
    </row>
    <row r="818" spans="1:4" ht="12">
      <c r="A818" s="22"/>
      <c r="B818" s="53"/>
      <c r="C818" s="53"/>
      <c r="D818" s="54"/>
    </row>
    <row r="819" spans="1:4" ht="12">
      <c r="A819" s="22"/>
      <c r="B819" s="53"/>
      <c r="C819" s="53"/>
      <c r="D819" s="54"/>
    </row>
    <row r="820" spans="1:4" ht="12">
      <c r="A820" s="22"/>
      <c r="B820" s="53"/>
      <c r="C820" s="53"/>
      <c r="D820" s="54"/>
    </row>
    <row r="821" spans="1:4" ht="12">
      <c r="A821" s="22"/>
      <c r="B821" s="53"/>
      <c r="C821" s="53"/>
      <c r="D821" s="54"/>
    </row>
    <row r="822" spans="1:4" ht="12">
      <c r="A822" s="22"/>
      <c r="B822" s="53"/>
      <c r="C822" s="53"/>
      <c r="D822" s="54"/>
    </row>
    <row r="823" spans="1:4" ht="12">
      <c r="A823" s="22"/>
      <c r="B823" s="53"/>
      <c r="C823" s="53"/>
      <c r="D823" s="54"/>
    </row>
    <row r="824" spans="1:4" ht="12">
      <c r="A824" s="22"/>
      <c r="B824" s="53"/>
      <c r="C824" s="53"/>
      <c r="D824" s="54"/>
    </row>
    <row r="825" spans="1:4" ht="12">
      <c r="A825" s="22"/>
      <c r="B825" s="53"/>
      <c r="C825" s="53"/>
      <c r="D825" s="54"/>
    </row>
    <row r="826" spans="1:4" ht="12">
      <c r="A826" s="22"/>
      <c r="B826" s="53"/>
      <c r="C826" s="53"/>
      <c r="D826" s="54"/>
    </row>
    <row r="827" spans="1:4" ht="12">
      <c r="A827" s="22"/>
      <c r="B827" s="53"/>
      <c r="C827" s="53"/>
      <c r="D827" s="54"/>
    </row>
    <row r="828" spans="1:4" ht="12">
      <c r="A828" s="22"/>
      <c r="B828" s="53"/>
      <c r="C828" s="53"/>
      <c r="D828" s="54"/>
    </row>
    <row r="829" spans="1:4" ht="12">
      <c r="A829" s="22"/>
      <c r="B829" s="53"/>
      <c r="C829" s="53"/>
      <c r="D829" s="54"/>
    </row>
    <row r="830" spans="1:4" ht="12">
      <c r="A830" s="22"/>
      <c r="B830" s="53"/>
      <c r="C830" s="53"/>
      <c r="D830" s="54"/>
    </row>
    <row r="831" spans="1:4" ht="12">
      <c r="A831" s="22"/>
      <c r="B831" s="53"/>
      <c r="C831" s="53"/>
      <c r="D831" s="54"/>
    </row>
    <row r="832" spans="1:4" ht="12">
      <c r="A832" s="22"/>
      <c r="B832" s="53"/>
      <c r="C832" s="53"/>
      <c r="D832" s="54"/>
    </row>
    <row r="833" spans="1:4" ht="12">
      <c r="A833" s="22"/>
      <c r="B833" s="53"/>
      <c r="C833" s="53"/>
      <c r="D833" s="54"/>
    </row>
    <row r="834" spans="1:4" ht="12">
      <c r="A834" s="22"/>
      <c r="B834" s="53"/>
      <c r="C834" s="53"/>
      <c r="D834" s="54"/>
    </row>
    <row r="835" spans="1:4" ht="12">
      <c r="A835" s="22"/>
      <c r="B835" s="53"/>
      <c r="C835" s="53"/>
      <c r="D835" s="54"/>
    </row>
    <row r="836" spans="1:4" ht="12">
      <c r="A836" s="22"/>
      <c r="B836" s="53"/>
      <c r="C836" s="53"/>
      <c r="D836" s="54"/>
    </row>
    <row r="837" spans="1:4" ht="12">
      <c r="A837" s="22"/>
      <c r="B837" s="53"/>
      <c r="C837" s="53"/>
      <c r="D837" s="54"/>
    </row>
    <row r="838" spans="1:4" ht="12">
      <c r="A838" s="22"/>
      <c r="B838" s="53"/>
      <c r="C838" s="53"/>
      <c r="D838" s="54"/>
    </row>
    <row r="839" spans="1:4" ht="12">
      <c r="A839" s="22"/>
      <c r="B839" s="53"/>
      <c r="C839" s="53"/>
      <c r="D839" s="54"/>
    </row>
    <row r="840" spans="1:4" ht="12">
      <c r="A840" s="22"/>
      <c r="B840" s="53"/>
      <c r="C840" s="53"/>
      <c r="D840" s="54"/>
    </row>
    <row r="841" spans="1:4" ht="12">
      <c r="A841" s="22"/>
      <c r="B841" s="53"/>
      <c r="C841" s="53"/>
      <c r="D841" s="54"/>
    </row>
    <row r="842" spans="1:4" ht="12">
      <c r="A842" s="22"/>
      <c r="B842" s="53"/>
      <c r="C842" s="53"/>
      <c r="D842" s="54"/>
    </row>
    <row r="843" spans="1:4" ht="12">
      <c r="A843" s="22"/>
      <c r="B843" s="53"/>
      <c r="C843" s="53"/>
      <c r="D843" s="54"/>
    </row>
    <row r="844" spans="1:4" ht="12">
      <c r="A844" s="22"/>
      <c r="B844" s="53"/>
      <c r="C844" s="53"/>
      <c r="D844" s="54"/>
    </row>
    <row r="845" spans="1:4" ht="12">
      <c r="A845" s="22"/>
      <c r="B845" s="53"/>
      <c r="C845" s="53"/>
      <c r="D845" s="54"/>
    </row>
    <row r="846" spans="1:4" ht="12">
      <c r="A846" s="22"/>
      <c r="B846" s="53"/>
      <c r="C846" s="53"/>
      <c r="D846" s="54"/>
    </row>
    <row r="847" spans="1:4" ht="12">
      <c r="A847" s="22"/>
      <c r="B847" s="53"/>
      <c r="C847" s="53"/>
      <c r="D847" s="54"/>
    </row>
    <row r="848" spans="1:4" ht="12">
      <c r="A848" s="22"/>
      <c r="B848" s="53"/>
      <c r="C848" s="53"/>
      <c r="D848" s="54"/>
    </row>
    <row r="849" spans="1:4" ht="12">
      <c r="A849" s="22"/>
      <c r="B849" s="53"/>
      <c r="C849" s="53"/>
      <c r="D849" s="54"/>
    </row>
    <row r="850" spans="1:4" ht="12">
      <c r="A850" s="22"/>
      <c r="B850" s="53"/>
      <c r="C850" s="53"/>
      <c r="D850" s="54"/>
    </row>
    <row r="851" spans="1:4" ht="12">
      <c r="A851" s="22"/>
      <c r="B851" s="53"/>
      <c r="C851" s="53"/>
      <c r="D851" s="54"/>
    </row>
    <row r="852" spans="1:4" ht="12">
      <c r="A852" s="22"/>
      <c r="B852" s="53"/>
      <c r="C852" s="53"/>
      <c r="D852" s="54"/>
    </row>
    <row r="853" spans="1:4" ht="12">
      <c r="A853" s="22"/>
      <c r="B853" s="53"/>
      <c r="C853" s="53"/>
      <c r="D853" s="54"/>
    </row>
    <row r="854" spans="1:4" ht="12">
      <c r="A854" s="22"/>
      <c r="B854" s="53"/>
      <c r="C854" s="53"/>
      <c r="D854" s="54"/>
    </row>
    <row r="855" spans="1:4" ht="12">
      <c r="A855" s="22"/>
      <c r="B855" s="53"/>
      <c r="C855" s="53"/>
      <c r="D855" s="54"/>
    </row>
    <row r="856" spans="1:4" ht="12">
      <c r="A856" s="22"/>
      <c r="B856" s="53"/>
      <c r="C856" s="53"/>
      <c r="D856" s="54"/>
    </row>
    <row r="857" spans="1:4" ht="12">
      <c r="A857" s="22"/>
      <c r="B857" s="53"/>
      <c r="C857" s="53"/>
      <c r="D857" s="54"/>
    </row>
    <row r="858" spans="1:4" ht="12">
      <c r="A858" s="22"/>
      <c r="B858" s="53"/>
      <c r="C858" s="53"/>
      <c r="D858" s="54"/>
    </row>
    <row r="859" spans="1:4" ht="12">
      <c r="A859" s="22"/>
      <c r="B859" s="53"/>
      <c r="C859" s="53"/>
      <c r="D859" s="54"/>
    </row>
    <row r="860" spans="1:4" ht="12">
      <c r="A860" s="22"/>
      <c r="B860" s="53"/>
      <c r="C860" s="53"/>
      <c r="D860" s="54"/>
    </row>
    <row r="861" spans="1:4" ht="12">
      <c r="A861" s="22"/>
      <c r="B861" s="53"/>
      <c r="C861" s="53"/>
      <c r="D861" s="54"/>
    </row>
    <row r="862" spans="1:4" ht="12">
      <c r="A862" s="22"/>
      <c r="B862" s="53"/>
      <c r="C862" s="53"/>
      <c r="D862" s="54"/>
    </row>
    <row r="863" spans="1:4" ht="12">
      <c r="A863" s="22"/>
      <c r="B863" s="53"/>
      <c r="C863" s="53"/>
      <c r="D863" s="54"/>
    </row>
    <row r="864" spans="1:4" ht="12">
      <c r="A864" s="22"/>
      <c r="B864" s="53"/>
      <c r="C864" s="53"/>
      <c r="D864" s="54"/>
    </row>
    <row r="865" spans="1:4" ht="12">
      <c r="A865" s="22"/>
      <c r="B865" s="53"/>
      <c r="C865" s="53"/>
      <c r="D865" s="54"/>
    </row>
    <row r="866" spans="1:4" ht="12">
      <c r="A866" s="22"/>
      <c r="B866" s="53"/>
      <c r="C866" s="53"/>
      <c r="D866" s="54"/>
    </row>
    <row r="867" spans="1:4" ht="12">
      <c r="A867" s="22"/>
      <c r="B867" s="53"/>
      <c r="C867" s="53"/>
      <c r="D867" s="54"/>
    </row>
    <row r="868" spans="1:4" ht="12">
      <c r="A868" s="22"/>
      <c r="B868" s="53"/>
      <c r="C868" s="53"/>
      <c r="D868" s="54"/>
    </row>
    <row r="869" spans="1:4" ht="12">
      <c r="A869" s="22"/>
      <c r="B869" s="53"/>
      <c r="C869" s="53"/>
      <c r="D869" s="54"/>
    </row>
    <row r="870" spans="1:4" ht="12">
      <c r="A870" s="22"/>
      <c r="B870" s="53"/>
      <c r="C870" s="53"/>
      <c r="D870" s="54"/>
    </row>
    <row r="871" spans="1:4" ht="12">
      <c r="A871" s="22"/>
      <c r="B871" s="53"/>
      <c r="C871" s="53"/>
      <c r="D871" s="54"/>
    </row>
    <row r="872" spans="1:4" ht="12">
      <c r="A872" s="22"/>
      <c r="B872" s="53"/>
      <c r="C872" s="53"/>
      <c r="D872" s="54"/>
    </row>
    <row r="873" spans="1:4" ht="12">
      <c r="A873" s="22"/>
      <c r="B873" s="53"/>
      <c r="C873" s="53"/>
      <c r="D873" s="54"/>
    </row>
    <row r="874" spans="1:4" ht="12">
      <c r="A874" s="22"/>
      <c r="B874" s="53"/>
      <c r="C874" s="53"/>
      <c r="D874" s="54"/>
    </row>
    <row r="875" spans="1:4" ht="12">
      <c r="A875" s="22"/>
      <c r="B875" s="53"/>
      <c r="C875" s="53"/>
      <c r="D875" s="54"/>
    </row>
    <row r="876" spans="1:4" ht="12">
      <c r="A876" s="22"/>
      <c r="B876" s="53"/>
      <c r="C876" s="53"/>
      <c r="D876" s="54"/>
    </row>
    <row r="877" spans="1:4" ht="12">
      <c r="A877" s="22"/>
      <c r="B877" s="53"/>
      <c r="C877" s="53"/>
      <c r="D877" s="54"/>
    </row>
    <row r="878" spans="1:4" ht="12">
      <c r="A878" s="22"/>
      <c r="B878" s="53"/>
      <c r="C878" s="53"/>
      <c r="D878" s="54"/>
    </row>
    <row r="879" spans="1:4" ht="12">
      <c r="A879" s="22"/>
      <c r="B879" s="53"/>
      <c r="C879" s="53"/>
      <c r="D879" s="54"/>
    </row>
    <row r="880" spans="1:4" ht="12">
      <c r="A880" s="22"/>
      <c r="B880" s="53"/>
      <c r="C880" s="53"/>
      <c r="D880" s="54"/>
    </row>
    <row r="881" spans="1:4" ht="12">
      <c r="A881" s="22"/>
      <c r="B881" s="53"/>
      <c r="C881" s="53"/>
      <c r="D881" s="54"/>
    </row>
    <row r="882" spans="1:4" ht="12">
      <c r="A882" s="22"/>
      <c r="B882" s="53"/>
      <c r="C882" s="53"/>
      <c r="D882" s="54"/>
    </row>
    <row r="883" spans="1:4" ht="12">
      <c r="A883" s="22"/>
      <c r="B883" s="53"/>
      <c r="C883" s="53"/>
      <c r="D883" s="54"/>
    </row>
    <row r="884" spans="1:4" ht="12">
      <c r="A884" s="22"/>
      <c r="B884" s="53"/>
      <c r="C884" s="53"/>
      <c r="D884" s="54"/>
    </row>
    <row r="885" spans="1:4" ht="12">
      <c r="A885" s="22"/>
      <c r="B885" s="53"/>
      <c r="C885" s="53"/>
      <c r="D885" s="54"/>
    </row>
    <row r="886" spans="1:4" ht="12">
      <c r="A886" s="22"/>
      <c r="B886" s="53"/>
      <c r="C886" s="53"/>
      <c r="D886" s="54"/>
    </row>
    <row r="887" spans="1:4" ht="12">
      <c r="A887" s="22"/>
      <c r="B887" s="53"/>
      <c r="C887" s="53"/>
      <c r="D887" s="54"/>
    </row>
    <row r="888" spans="1:4" ht="12">
      <c r="A888" s="22"/>
      <c r="B888" s="53"/>
      <c r="C888" s="53"/>
      <c r="D888" s="54"/>
    </row>
    <row r="889" spans="1:4" ht="12">
      <c r="A889" s="22"/>
      <c r="B889" s="53"/>
      <c r="C889" s="53"/>
      <c r="D889" s="54"/>
    </row>
    <row r="890" spans="1:4" ht="12">
      <c r="A890" s="22"/>
      <c r="B890" s="53"/>
      <c r="C890" s="53"/>
      <c r="D890" s="54"/>
    </row>
    <row r="891" spans="1:4" ht="12">
      <c r="A891" s="22"/>
      <c r="B891" s="53"/>
      <c r="C891" s="53"/>
      <c r="D891" s="54"/>
    </row>
    <row r="892" spans="1:4" ht="12">
      <c r="A892" s="22"/>
      <c r="B892" s="53"/>
      <c r="C892" s="53"/>
      <c r="D892" s="54"/>
    </row>
    <row r="893" spans="1:4" ht="12">
      <c r="A893" s="22"/>
      <c r="B893" s="53"/>
      <c r="C893" s="53"/>
      <c r="D893" s="54"/>
    </row>
    <row r="894" spans="1:4" ht="12">
      <c r="A894" s="22"/>
      <c r="B894" s="53"/>
      <c r="C894" s="53"/>
      <c r="D894" s="54"/>
    </row>
    <row r="895" spans="1:4" ht="12">
      <c r="A895" s="22"/>
      <c r="B895" s="53"/>
      <c r="C895" s="53"/>
      <c r="D895" s="54"/>
    </row>
    <row r="896" spans="1:4" ht="12">
      <c r="A896" s="22"/>
      <c r="B896" s="53"/>
      <c r="C896" s="53"/>
      <c r="D896" s="54"/>
    </row>
    <row r="897" spans="1:4" ht="12">
      <c r="A897" s="22"/>
      <c r="B897" s="53"/>
      <c r="C897" s="53"/>
      <c r="D897" s="54"/>
    </row>
    <row r="898" spans="1:4" ht="12">
      <c r="A898" s="22"/>
      <c r="B898" s="53"/>
      <c r="C898" s="53"/>
      <c r="D898" s="54"/>
    </row>
    <row r="899" spans="1:4" ht="12">
      <c r="A899" s="22"/>
      <c r="B899" s="53"/>
      <c r="C899" s="53"/>
      <c r="D899" s="54"/>
    </row>
    <row r="900" spans="1:4" ht="12">
      <c r="A900" s="22"/>
      <c r="B900" s="53"/>
      <c r="C900" s="53"/>
      <c r="D900" s="54"/>
    </row>
    <row r="901" spans="1:4" ht="12">
      <c r="A901" s="22"/>
      <c r="B901" s="53"/>
      <c r="C901" s="53"/>
      <c r="D901" s="54"/>
    </row>
    <row r="902" spans="1:4" ht="12">
      <c r="A902" s="22"/>
      <c r="B902" s="53"/>
      <c r="C902" s="53"/>
      <c r="D902" s="54"/>
    </row>
    <row r="903" spans="1:4" ht="12">
      <c r="A903" s="22"/>
      <c r="B903" s="53"/>
      <c r="C903" s="53"/>
      <c r="D903" s="54"/>
    </row>
    <row r="904" spans="1:4" ht="12">
      <c r="A904" s="22"/>
      <c r="B904" s="53"/>
      <c r="C904" s="53"/>
      <c r="D904" s="54"/>
    </row>
    <row r="905" spans="1:4" ht="12">
      <c r="A905" s="22"/>
      <c r="B905" s="53"/>
      <c r="C905" s="53"/>
      <c r="D905" s="54"/>
    </row>
    <row r="906" spans="1:4" ht="12">
      <c r="A906" s="22"/>
      <c r="B906" s="53"/>
      <c r="C906" s="53"/>
      <c r="D906" s="54"/>
    </row>
    <row r="907" spans="1:4" ht="12">
      <c r="A907" s="22"/>
      <c r="B907" s="53"/>
      <c r="C907" s="53"/>
      <c r="D907" s="54"/>
    </row>
    <row r="908" spans="1:4" ht="12">
      <c r="A908" s="22"/>
      <c r="B908" s="53"/>
      <c r="C908" s="53"/>
      <c r="D908" s="54"/>
    </row>
    <row r="909" spans="1:4" ht="12">
      <c r="A909" s="22"/>
      <c r="B909" s="53"/>
      <c r="C909" s="53"/>
      <c r="D909" s="54"/>
    </row>
    <row r="910" spans="1:4" ht="12">
      <c r="A910" s="22"/>
      <c r="B910" s="53"/>
      <c r="C910" s="53"/>
      <c r="D910" s="54"/>
    </row>
    <row r="911" spans="1:4" ht="12">
      <c r="A911" s="22"/>
      <c r="B911" s="53"/>
      <c r="C911" s="53"/>
      <c r="D911" s="54"/>
    </row>
    <row r="912" spans="1:4" ht="12">
      <c r="A912" s="22"/>
      <c r="B912" s="53"/>
      <c r="C912" s="53"/>
      <c r="D912" s="54"/>
    </row>
    <row r="913" spans="1:4" ht="12">
      <c r="A913" s="22"/>
      <c r="B913" s="53"/>
      <c r="C913" s="53"/>
      <c r="D913" s="54"/>
    </row>
    <row r="914" spans="1:4" ht="12">
      <c r="A914" s="22"/>
      <c r="B914" s="53"/>
      <c r="C914" s="53"/>
      <c r="D914" s="54"/>
    </row>
    <row r="915" spans="1:4" ht="12">
      <c r="A915" s="22"/>
      <c r="B915" s="53"/>
      <c r="C915" s="53"/>
      <c r="D915" s="54"/>
    </row>
    <row r="916" spans="1:4" ht="12">
      <c r="A916" s="22"/>
      <c r="B916" s="53"/>
      <c r="C916" s="53"/>
      <c r="D916" s="54"/>
    </row>
    <row r="917" spans="1:4" ht="12">
      <c r="A917" s="22"/>
      <c r="B917" s="53"/>
      <c r="C917" s="53"/>
      <c r="D917" s="54"/>
    </row>
    <row r="918" spans="1:4" ht="12">
      <c r="A918" s="22"/>
      <c r="B918" s="53"/>
      <c r="C918" s="53"/>
      <c r="D918" s="54"/>
    </row>
    <row r="919" spans="1:4" ht="12">
      <c r="A919" s="22"/>
      <c r="B919" s="53"/>
      <c r="C919" s="53"/>
      <c r="D919" s="54"/>
    </row>
    <row r="920" spans="1:4" ht="12">
      <c r="A920" s="22"/>
      <c r="B920" s="53"/>
      <c r="C920" s="53"/>
      <c r="D920" s="54"/>
    </row>
    <row r="921" spans="1:4" ht="12">
      <c r="A921" s="22"/>
      <c r="B921" s="53"/>
      <c r="C921" s="53"/>
      <c r="D921" s="54"/>
    </row>
    <row r="922" spans="1:4" ht="12">
      <c r="A922" s="22"/>
      <c r="B922" s="53"/>
      <c r="C922" s="53"/>
      <c r="D922" s="54"/>
    </row>
    <row r="923" spans="1:4" ht="12">
      <c r="A923" s="22"/>
      <c r="B923" s="53"/>
      <c r="C923" s="53"/>
      <c r="D923" s="54"/>
    </row>
    <row r="924" spans="1:4" ht="12">
      <c r="A924" s="22"/>
      <c r="B924" s="53"/>
      <c r="C924" s="53"/>
      <c r="D924" s="54"/>
    </row>
    <row r="925" spans="1:4" ht="12">
      <c r="A925" s="22"/>
      <c r="B925" s="53"/>
      <c r="C925" s="53"/>
      <c r="D925" s="54"/>
    </row>
    <row r="926" spans="1:4" ht="12">
      <c r="A926" s="22"/>
      <c r="B926" s="53"/>
      <c r="C926" s="53"/>
      <c r="D926" s="54"/>
    </row>
    <row r="927" spans="1:4" ht="12">
      <c r="A927" s="22"/>
      <c r="B927" s="53"/>
      <c r="C927" s="53"/>
      <c r="D927" s="54"/>
    </row>
    <row r="928" spans="1:4" ht="12">
      <c r="A928" s="22"/>
      <c r="B928" s="53"/>
      <c r="C928" s="53"/>
      <c r="D928" s="54"/>
    </row>
    <row r="929" spans="1:4" ht="12">
      <c r="A929" s="22"/>
      <c r="B929" s="53"/>
      <c r="C929" s="53"/>
      <c r="D929" s="54"/>
    </row>
    <row r="930" spans="1:4" ht="12">
      <c r="A930" s="22"/>
      <c r="B930" s="53"/>
      <c r="C930" s="53"/>
      <c r="D930" s="54"/>
    </row>
    <row r="931" spans="1:4" ht="12">
      <c r="A931" s="22"/>
      <c r="B931" s="53"/>
      <c r="C931" s="53"/>
      <c r="D931" s="54"/>
    </row>
    <row r="932" spans="1:4" ht="12">
      <c r="A932" s="22"/>
      <c r="B932" s="53"/>
      <c r="C932" s="53"/>
      <c r="D932" s="54"/>
    </row>
    <row r="933" spans="1:4" ht="12">
      <c r="A933" s="22"/>
      <c r="B933" s="53"/>
      <c r="C933" s="53"/>
      <c r="D933" s="54"/>
    </row>
    <row r="934" spans="1:4" ht="12">
      <c r="A934" s="22"/>
      <c r="B934" s="53"/>
      <c r="C934" s="53"/>
      <c r="D934" s="54"/>
    </row>
    <row r="935" spans="1:4" ht="12">
      <c r="A935" s="22"/>
      <c r="B935" s="53"/>
      <c r="C935" s="53"/>
      <c r="D935" s="54"/>
    </row>
    <row r="936" spans="1:4" ht="12">
      <c r="A936" s="22"/>
      <c r="B936" s="53"/>
      <c r="C936" s="53"/>
      <c r="D936" s="54"/>
    </row>
    <row r="937" spans="1:4" ht="12">
      <c r="A937" s="22"/>
      <c r="B937" s="53"/>
      <c r="C937" s="53"/>
      <c r="D937" s="54"/>
    </row>
    <row r="938" spans="1:4" ht="12">
      <c r="A938" s="22"/>
      <c r="B938" s="53"/>
      <c r="C938" s="53"/>
      <c r="D938" s="54"/>
    </row>
    <row r="939" spans="1:4" ht="12">
      <c r="A939" s="22"/>
      <c r="B939" s="53"/>
      <c r="C939" s="53"/>
      <c r="D939" s="54"/>
    </row>
    <row r="940" spans="1:4" ht="12">
      <c r="A940" s="22"/>
      <c r="B940" s="53"/>
      <c r="C940" s="53"/>
      <c r="D940" s="54"/>
    </row>
    <row r="941" spans="1:4" ht="12">
      <c r="A941" s="22"/>
      <c r="B941" s="53"/>
      <c r="C941" s="53"/>
      <c r="D941" s="54"/>
    </row>
    <row r="942" spans="1:4" ht="12">
      <c r="A942" s="22"/>
      <c r="B942" s="53"/>
      <c r="C942" s="53"/>
      <c r="D942" s="54"/>
    </row>
    <row r="943" spans="1:4" ht="12">
      <c r="A943" s="22"/>
      <c r="B943" s="53"/>
      <c r="C943" s="53"/>
      <c r="D943" s="54"/>
    </row>
    <row r="944" spans="1:4" ht="12">
      <c r="A944" s="22"/>
      <c r="B944" s="53"/>
      <c r="C944" s="53"/>
      <c r="D944" s="54"/>
    </row>
    <row r="945" spans="1:4" ht="12">
      <c r="A945" s="22"/>
      <c r="B945" s="53"/>
      <c r="C945" s="53"/>
      <c r="D945" s="54"/>
    </row>
    <row r="946" spans="1:4" ht="12">
      <c r="A946" s="22"/>
      <c r="B946" s="53"/>
      <c r="C946" s="53"/>
      <c r="D946" s="54"/>
    </row>
    <row r="947" spans="1:4" ht="12">
      <c r="A947" s="22"/>
      <c r="B947" s="53"/>
      <c r="C947" s="53"/>
      <c r="D947" s="54"/>
    </row>
    <row r="948" spans="1:4" ht="12">
      <c r="A948" s="22"/>
      <c r="B948" s="53"/>
      <c r="C948" s="53"/>
      <c r="D948" s="54"/>
    </row>
    <row r="949" spans="1:4" ht="12">
      <c r="A949" s="22"/>
      <c r="B949" s="53"/>
      <c r="C949" s="53"/>
      <c r="D949" s="54"/>
    </row>
    <row r="950" spans="1:4" ht="12">
      <c r="A950" s="22"/>
      <c r="B950" s="53"/>
      <c r="C950" s="53"/>
      <c r="D950" s="54"/>
    </row>
    <row r="951" spans="1:4" ht="12">
      <c r="A951" s="22"/>
      <c r="B951" s="53"/>
      <c r="C951" s="53"/>
      <c r="D951" s="54"/>
    </row>
    <row r="952" spans="1:4" ht="12">
      <c r="A952" s="22"/>
      <c r="B952" s="53"/>
      <c r="C952" s="53"/>
      <c r="D952" s="54"/>
    </row>
    <row r="953" spans="1:4" ht="12">
      <c r="A953" s="22"/>
      <c r="B953" s="53"/>
      <c r="C953" s="53"/>
      <c r="D953" s="54"/>
    </row>
    <row r="954" spans="1:4" ht="12">
      <c r="A954" s="22"/>
      <c r="B954" s="53"/>
      <c r="C954" s="53"/>
      <c r="D954" s="54"/>
    </row>
    <row r="955" spans="1:4" ht="12">
      <c r="A955" s="22"/>
      <c r="B955" s="53"/>
      <c r="C955" s="53"/>
      <c r="D955" s="54"/>
    </row>
    <row r="956" spans="1:4" ht="12">
      <c r="A956" s="22"/>
      <c r="B956" s="53"/>
      <c r="C956" s="53"/>
      <c r="D956" s="54"/>
    </row>
    <row r="957" spans="1:4" ht="12">
      <c r="A957" s="22"/>
      <c r="B957" s="53"/>
      <c r="C957" s="53"/>
      <c r="D957" s="54"/>
    </row>
    <row r="958" spans="1:4" ht="12">
      <c r="A958" s="22"/>
      <c r="B958" s="53"/>
      <c r="C958" s="53"/>
      <c r="D958" s="54"/>
    </row>
    <row r="959" spans="1:4" ht="12">
      <c r="A959" s="22"/>
      <c r="B959" s="53"/>
      <c r="C959" s="53"/>
      <c r="D959" s="54"/>
    </row>
    <row r="960" spans="1:4" ht="12">
      <c r="A960" s="22"/>
      <c r="B960" s="53"/>
      <c r="C960" s="53"/>
      <c r="D960" s="54"/>
    </row>
    <row r="961" spans="1:4" ht="12">
      <c r="A961" s="22"/>
      <c r="B961" s="53"/>
      <c r="C961" s="53"/>
      <c r="D961" s="54"/>
    </row>
    <row r="962" spans="1:4" ht="12">
      <c r="A962" s="22"/>
      <c r="B962" s="53"/>
      <c r="C962" s="53"/>
      <c r="D962" s="54"/>
    </row>
    <row r="963" spans="1:4" ht="12">
      <c r="A963" s="22"/>
      <c r="B963" s="53"/>
      <c r="C963" s="53"/>
      <c r="D963" s="54"/>
    </row>
    <row r="964" spans="1:4" ht="12">
      <c r="A964" s="22"/>
      <c r="B964" s="53"/>
      <c r="C964" s="53"/>
      <c r="D964" s="54"/>
    </row>
    <row r="965" spans="1:4" ht="12">
      <c r="A965" s="22"/>
      <c r="B965" s="53"/>
      <c r="C965" s="53"/>
      <c r="D965" s="54"/>
    </row>
    <row r="966" spans="1:4" ht="12">
      <c r="A966" s="22"/>
      <c r="B966" s="53"/>
      <c r="C966" s="53"/>
      <c r="D966" s="54"/>
    </row>
    <row r="967" spans="1:4" ht="12">
      <c r="A967" s="22"/>
      <c r="B967" s="53"/>
      <c r="C967" s="53"/>
      <c r="D967" s="54"/>
    </row>
    <row r="968" spans="1:4" ht="12">
      <c r="A968" s="22"/>
      <c r="B968" s="53"/>
      <c r="C968" s="53"/>
      <c r="D968" s="54"/>
    </row>
    <row r="969" spans="1:4" ht="12">
      <c r="A969" s="22"/>
      <c r="B969" s="53"/>
      <c r="C969" s="53"/>
      <c r="D969" s="54"/>
    </row>
    <row r="970" spans="1:4" ht="12">
      <c r="A970" s="22"/>
      <c r="B970" s="53"/>
      <c r="C970" s="53"/>
      <c r="D970" s="54"/>
    </row>
    <row r="971" spans="1:4" ht="12">
      <c r="A971" s="22"/>
      <c r="B971" s="53"/>
      <c r="C971" s="53"/>
      <c r="D971" s="54"/>
    </row>
    <row r="972" spans="1:4" ht="12">
      <c r="A972" s="22"/>
      <c r="B972" s="53"/>
      <c r="C972" s="53"/>
      <c r="D972" s="54"/>
    </row>
    <row r="973" spans="1:4" ht="12">
      <c r="A973" s="22"/>
      <c r="B973" s="53"/>
      <c r="C973" s="53"/>
      <c r="D973" s="54"/>
    </row>
    <row r="974" spans="1:4" ht="12">
      <c r="A974" s="22"/>
      <c r="B974" s="53"/>
      <c r="C974" s="53"/>
      <c r="D974" s="54"/>
    </row>
    <row r="975" spans="1:4" ht="12">
      <c r="A975" s="22"/>
      <c r="B975" s="53"/>
      <c r="C975" s="53"/>
      <c r="D975" s="54"/>
    </row>
    <row r="976" spans="1:4" ht="12">
      <c r="A976" s="22"/>
      <c r="B976" s="53"/>
      <c r="C976" s="53"/>
      <c r="D976" s="54"/>
    </row>
    <row r="977" spans="1:4" ht="12">
      <c r="A977" s="22"/>
      <c r="B977" s="53"/>
      <c r="C977" s="53"/>
      <c r="D977" s="54"/>
    </row>
    <row r="978" spans="1:4" ht="12">
      <c r="A978" s="22"/>
      <c r="B978" s="53"/>
      <c r="C978" s="53"/>
      <c r="D978" s="54"/>
    </row>
    <row r="979" spans="1:4" ht="12">
      <c r="A979" s="22"/>
      <c r="B979" s="53"/>
      <c r="C979" s="53"/>
      <c r="D979" s="54"/>
    </row>
    <row r="980" spans="1:4" ht="12">
      <c r="A980" s="22"/>
      <c r="B980" s="53"/>
      <c r="C980" s="53"/>
      <c r="D980" s="54"/>
    </row>
    <row r="981" spans="1:4" ht="12">
      <c r="A981" s="22"/>
      <c r="B981" s="53"/>
      <c r="C981" s="53"/>
      <c r="D981" s="54"/>
    </row>
    <row r="982" spans="1:4" ht="12">
      <c r="A982" s="22"/>
      <c r="B982" s="53"/>
      <c r="C982" s="53"/>
      <c r="D982" s="54"/>
    </row>
    <row r="983" spans="1:4" ht="12">
      <c r="A983" s="22"/>
      <c r="B983" s="53"/>
      <c r="C983" s="53"/>
      <c r="D983" s="54"/>
    </row>
    <row r="984" spans="1:4" ht="12">
      <c r="A984" s="22"/>
      <c r="B984" s="53"/>
      <c r="C984" s="53"/>
      <c r="D984" s="54"/>
    </row>
    <row r="985" spans="1:4" ht="12">
      <c r="A985" s="22"/>
      <c r="B985" s="53"/>
      <c r="C985" s="53"/>
      <c r="D985" s="54"/>
    </row>
    <row r="986" spans="1:4" ht="12">
      <c r="A986" s="22"/>
      <c r="B986" s="53"/>
      <c r="C986" s="53"/>
      <c r="D986" s="54"/>
    </row>
    <row r="987" spans="1:4" ht="12">
      <c r="A987" s="22"/>
      <c r="B987" s="53"/>
      <c r="C987" s="53"/>
      <c r="D987" s="54"/>
    </row>
    <row r="988" spans="1:4" ht="12">
      <c r="A988" s="22"/>
      <c r="B988" s="53"/>
      <c r="C988" s="53"/>
      <c r="D988" s="54"/>
    </row>
    <row r="989" spans="1:4" ht="12">
      <c r="A989" s="22"/>
      <c r="B989" s="53"/>
      <c r="C989" s="53"/>
      <c r="D989" s="54"/>
    </row>
    <row r="990" spans="1:4" ht="12">
      <c r="A990" s="22"/>
      <c r="B990" s="53"/>
      <c r="C990" s="53"/>
      <c r="D990" s="54"/>
    </row>
    <row r="991" spans="1:4" ht="12">
      <c r="A991" s="22"/>
      <c r="B991" s="53"/>
      <c r="C991" s="53"/>
      <c r="D991" s="54"/>
    </row>
    <row r="992" spans="1:4" ht="12">
      <c r="A992" s="22"/>
      <c r="B992" s="53"/>
      <c r="C992" s="53"/>
      <c r="D992" s="54"/>
    </row>
    <row r="993" spans="1:4" ht="12">
      <c r="A993" s="22"/>
      <c r="B993" s="53"/>
      <c r="C993" s="53"/>
      <c r="D993" s="54"/>
    </row>
    <row r="994" spans="1:4" ht="12">
      <c r="A994" s="22"/>
      <c r="B994" s="53"/>
      <c r="C994" s="53"/>
      <c r="D994" s="54"/>
    </row>
    <row r="995" spans="1:4" ht="12">
      <c r="A995" s="22"/>
      <c r="B995" s="53"/>
      <c r="C995" s="53"/>
      <c r="D995" s="54"/>
    </row>
    <row r="996" spans="1:4" ht="12">
      <c r="A996" s="22"/>
      <c r="B996" s="53"/>
      <c r="C996" s="53"/>
      <c r="D996" s="54"/>
    </row>
    <row r="997" spans="1:4" ht="12">
      <c r="A997" s="22"/>
      <c r="B997" s="53"/>
      <c r="C997" s="53"/>
      <c r="D997" s="54"/>
    </row>
    <row r="998" spans="1:4" ht="12">
      <c r="A998" s="22"/>
      <c r="B998" s="53"/>
      <c r="C998" s="53"/>
      <c r="D998" s="54"/>
    </row>
    <row r="999" spans="1:4" ht="12">
      <c r="A999" s="22"/>
      <c r="B999" s="53"/>
      <c r="C999" s="53"/>
      <c r="D999" s="54"/>
    </row>
    <row r="1000" spans="1:4" ht="12">
      <c r="A1000" s="22"/>
      <c r="B1000" s="53"/>
      <c r="C1000" s="53"/>
      <c r="D1000" s="54"/>
    </row>
    <row r="1001" spans="1:4" ht="12">
      <c r="A1001" s="22"/>
      <c r="B1001" s="53"/>
      <c r="C1001" s="53"/>
      <c r="D1001" s="54"/>
    </row>
    <row r="1002" spans="1:4" ht="12">
      <c r="A1002" s="22"/>
      <c r="B1002" s="53"/>
      <c r="C1002" s="53"/>
      <c r="D1002" s="54"/>
    </row>
    <row r="1003" spans="1:4" ht="12">
      <c r="A1003" s="22"/>
      <c r="B1003" s="53"/>
      <c r="C1003" s="53"/>
      <c r="D1003" s="54"/>
    </row>
    <row r="1004" spans="1:4" ht="12">
      <c r="A1004" s="22"/>
      <c r="B1004" s="53"/>
      <c r="C1004" s="53"/>
      <c r="D1004" s="54"/>
    </row>
    <row r="1005" spans="1:4" ht="12">
      <c r="A1005" s="22"/>
      <c r="B1005" s="53"/>
      <c r="C1005" s="53"/>
      <c r="D1005" s="54"/>
    </row>
  </sheetData>
  <hyperlinks>
    <hyperlink ref="B2" r:id="rId1"/>
    <hyperlink ref="B3" r:id="rId2"/>
    <hyperlink ref="B4" r:id="rId3"/>
    <hyperlink ref="E4" r:id="rId4"/>
    <hyperlink ref="B5" r:id="rId5"/>
    <hyperlink ref="B6" r:id="rId6"/>
    <hyperlink ref="B8" r:id="rId7"/>
    <hyperlink ref="E8" r:id="rId8" display="http://www.technewsworld.com/story/If-Youre-a-Cinephile-Youll-Love-Mubi---if-Not-It-May-Make-You-One-79060.html"/>
    <hyperlink ref="B9" r:id="rId9"/>
    <hyperlink ref="B10" r:id="rId10"/>
    <hyperlink ref="B11" r:id="rId11"/>
    <hyperlink ref="B12" r:id="rId12"/>
    <hyperlink ref="B13" r:id="rId13"/>
    <hyperlink ref="B14" r:id="rId14"/>
    <hyperlink ref="B15" r:id="rId15"/>
    <hyperlink ref="B16" r:id="rId16"/>
    <hyperlink ref="A18" r:id="rId17" display="http://cri.nyu.edu/toolbox/quickcompare.php"/>
    <hyperlink ref="A19" r:id="rId18"/>
    <hyperlink ref="A20" r:id="rId19" display="http://www.crunchbase.com/tag/film"/>
    <hyperlink ref="A21" r:id="rId20" display="http://douglashorn.com/wordpress/distribution/vod-platforms-for-independent-film-and-video-in-2014/"/>
  </hyperlinks>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07"/>
  <sheetViews>
    <sheetView tabSelected="1" workbookViewId="0"/>
  </sheetViews>
  <sheetFormatPr baseColWidth="10" defaultColWidth="14.5" defaultRowHeight="15.75" customHeight="1" x14ac:dyDescent="0"/>
  <cols>
    <col min="1" max="1" width="18.5" customWidth="1"/>
    <col min="2" max="2" width="21.5" customWidth="1"/>
    <col min="3" max="3" width="12" customWidth="1"/>
    <col min="4" max="4" width="14.83203125" customWidth="1"/>
    <col min="5" max="5" width="12.1640625" customWidth="1"/>
    <col min="6" max="7" width="18.1640625" customWidth="1"/>
    <col min="8" max="8" width="15.6640625" customWidth="1"/>
    <col min="9" max="9" width="16.5" customWidth="1"/>
    <col min="10" max="12" width="11.33203125" customWidth="1"/>
  </cols>
  <sheetData>
    <row r="1" spans="1:28" ht="12">
      <c r="A1" s="4" t="s">
        <v>5</v>
      </c>
      <c r="B1" s="5" t="s">
        <v>11</v>
      </c>
      <c r="C1" s="6" t="s">
        <v>12</v>
      </c>
      <c r="D1" s="2" t="s">
        <v>13</v>
      </c>
      <c r="E1" s="2" t="s">
        <v>14</v>
      </c>
      <c r="F1" s="9" t="s">
        <v>15</v>
      </c>
      <c r="G1" s="2" t="s">
        <v>48</v>
      </c>
      <c r="H1" s="2" t="s">
        <v>49</v>
      </c>
      <c r="I1" s="2" t="s">
        <v>50</v>
      </c>
      <c r="J1" s="2" t="s">
        <v>51</v>
      </c>
      <c r="K1" s="2" t="s">
        <v>52</v>
      </c>
      <c r="L1" s="2" t="s">
        <v>53</v>
      </c>
      <c r="M1" s="3"/>
      <c r="N1" s="3"/>
      <c r="O1" s="3"/>
      <c r="P1" s="3"/>
      <c r="Q1" s="3"/>
      <c r="R1" s="3"/>
      <c r="S1" s="3"/>
      <c r="T1" s="3"/>
      <c r="U1" s="3"/>
      <c r="V1" s="3"/>
      <c r="W1" s="3"/>
      <c r="X1" s="3"/>
      <c r="Y1" s="3"/>
      <c r="Z1" s="3"/>
      <c r="AA1" s="3"/>
      <c r="AB1" s="3"/>
    </row>
    <row r="2" spans="1:28" ht="24">
      <c r="A2" s="7" t="s">
        <v>54</v>
      </c>
      <c r="B2" s="38" t="s">
        <v>55</v>
      </c>
      <c r="C2" s="27" t="s">
        <v>98</v>
      </c>
      <c r="D2" s="21" t="s">
        <v>99</v>
      </c>
      <c r="E2" s="40">
        <v>117300</v>
      </c>
      <c r="F2" s="21" t="s">
        <v>102</v>
      </c>
      <c r="G2" s="21" t="s">
        <v>103</v>
      </c>
      <c r="H2" s="21" t="s">
        <v>104</v>
      </c>
      <c r="I2" s="21" t="s">
        <v>105</v>
      </c>
      <c r="J2" s="21" t="s">
        <v>106</v>
      </c>
      <c r="K2" s="21" t="s">
        <v>107</v>
      </c>
      <c r="L2" s="21" t="s">
        <v>108</v>
      </c>
      <c r="M2" s="20"/>
      <c r="N2" s="20"/>
      <c r="O2" s="20"/>
      <c r="P2" s="22"/>
      <c r="Q2" s="22"/>
      <c r="R2" s="22"/>
      <c r="S2" s="22"/>
      <c r="T2" s="22"/>
      <c r="U2" s="22"/>
      <c r="V2" s="22"/>
      <c r="W2" s="22"/>
      <c r="X2" s="22"/>
      <c r="Y2" s="22"/>
      <c r="Z2" s="22"/>
      <c r="AA2" s="22"/>
      <c r="AB2" s="22"/>
    </row>
    <row r="3" spans="1:28" ht="60">
      <c r="A3" s="23" t="s">
        <v>109</v>
      </c>
      <c r="B3" s="38" t="s">
        <v>110</v>
      </c>
      <c r="C3" s="27">
        <v>2010</v>
      </c>
      <c r="D3" s="21" t="s">
        <v>111</v>
      </c>
      <c r="E3" s="21" t="s">
        <v>112</v>
      </c>
      <c r="F3" s="21" t="s">
        <v>113</v>
      </c>
      <c r="G3" s="21" t="s">
        <v>114</v>
      </c>
      <c r="H3" s="21" t="s">
        <v>115</v>
      </c>
      <c r="I3" s="42" t="s">
        <v>116</v>
      </c>
      <c r="J3" s="21" t="s">
        <v>119</v>
      </c>
      <c r="K3" s="21" t="s">
        <v>120</v>
      </c>
      <c r="L3" s="13" t="str">
        <f>HYPERLINK("http://www.scottish-enterprise.com/se/home/resources/case-studies/def/distrify","[see ""Interactive Scotland Case Study""]")</f>
        <v>[see "Interactive Scotland Case Study"]</v>
      </c>
      <c r="M3" s="20"/>
      <c r="N3" s="20"/>
      <c r="O3" s="20"/>
      <c r="P3" s="22"/>
      <c r="Q3" s="22"/>
      <c r="R3" s="22"/>
      <c r="S3" s="22"/>
      <c r="T3" s="22"/>
      <c r="U3" s="22"/>
      <c r="V3" s="22"/>
      <c r="W3" s="22"/>
      <c r="X3" s="22"/>
      <c r="Y3" s="22"/>
      <c r="Z3" s="22"/>
      <c r="AA3" s="22"/>
      <c r="AB3" s="22"/>
    </row>
    <row r="4" spans="1:28" ht="31.5" customHeight="1">
      <c r="A4" s="25" t="s">
        <v>123</v>
      </c>
      <c r="B4" s="45" t="s">
        <v>124</v>
      </c>
      <c r="C4" s="46" t="s">
        <v>125</v>
      </c>
      <c r="D4" s="48" t="s">
        <v>126</v>
      </c>
      <c r="E4" s="21">
        <v>34</v>
      </c>
      <c r="F4" s="21" t="s">
        <v>139</v>
      </c>
      <c r="G4" s="21" t="s">
        <v>140</v>
      </c>
      <c r="H4" s="50" t="str">
        <f>HYPERLINK("http://investing.businessweek.com/research/stocks/private/snapshot.asp?privcapId=133501057","Our Film Festival, Inc.")</f>
        <v>Our Film Festival, Inc.</v>
      </c>
      <c r="I4" s="52" t="s">
        <v>155</v>
      </c>
      <c r="J4" s="21" t="s">
        <v>157</v>
      </c>
      <c r="K4" s="21" t="s">
        <v>158</v>
      </c>
      <c r="L4" s="21" t="s">
        <v>159</v>
      </c>
      <c r="M4" s="20"/>
      <c r="N4" s="20"/>
      <c r="O4" s="20"/>
      <c r="P4" s="22"/>
      <c r="Q4" s="22"/>
      <c r="R4" s="22"/>
      <c r="S4" s="22"/>
      <c r="T4" s="22"/>
      <c r="U4" s="22"/>
      <c r="V4" s="22"/>
      <c r="W4" s="22"/>
      <c r="X4" s="22"/>
      <c r="Y4" s="22"/>
      <c r="Z4" s="22"/>
      <c r="AA4" s="22"/>
      <c r="AB4" s="22"/>
    </row>
    <row r="5" spans="1:28" ht="50">
      <c r="A5" s="23" t="s">
        <v>161</v>
      </c>
      <c r="B5" s="69" t="s">
        <v>163</v>
      </c>
      <c r="C5" s="27">
        <v>2007</v>
      </c>
      <c r="D5" s="21" t="s">
        <v>199</v>
      </c>
      <c r="E5" s="18"/>
      <c r="F5" s="21" t="s">
        <v>200</v>
      </c>
      <c r="G5" s="21" t="s">
        <v>201</v>
      </c>
      <c r="H5" s="21" t="s">
        <v>202</v>
      </c>
      <c r="I5" s="21" t="s">
        <v>203</v>
      </c>
      <c r="J5" s="21" t="s">
        <v>204</v>
      </c>
      <c r="K5" s="71" t="s">
        <v>205</v>
      </c>
      <c r="L5" s="18"/>
      <c r="M5" s="20"/>
      <c r="N5" s="20"/>
      <c r="O5" s="20"/>
      <c r="P5" s="22"/>
      <c r="Q5" s="22"/>
      <c r="R5" s="22"/>
      <c r="S5" s="22"/>
      <c r="T5" s="22"/>
      <c r="U5" s="22"/>
      <c r="V5" s="22"/>
      <c r="W5" s="22"/>
      <c r="X5" s="22"/>
      <c r="Y5" s="22"/>
      <c r="Z5" s="22"/>
      <c r="AA5" s="22"/>
      <c r="AB5" s="22"/>
    </row>
    <row r="6" spans="1:28" ht="40">
      <c r="A6" s="25" t="s">
        <v>206</v>
      </c>
      <c r="B6" s="38" t="s">
        <v>207</v>
      </c>
      <c r="C6" s="27">
        <v>2005</v>
      </c>
      <c r="D6" s="21" t="s">
        <v>208</v>
      </c>
      <c r="E6" s="21"/>
      <c r="F6" s="40">
        <v>43000</v>
      </c>
      <c r="G6" s="21" t="s">
        <v>210</v>
      </c>
      <c r="H6" s="21" t="s">
        <v>211</v>
      </c>
      <c r="I6" s="73" t="s">
        <v>213</v>
      </c>
      <c r="J6" s="21"/>
      <c r="K6" s="21"/>
      <c r="L6" s="21"/>
      <c r="M6" s="20"/>
      <c r="N6" s="20"/>
      <c r="O6" s="20"/>
      <c r="P6" s="22"/>
      <c r="Q6" s="22"/>
      <c r="R6" s="22"/>
      <c r="S6" s="22"/>
      <c r="T6" s="22"/>
      <c r="U6" s="22"/>
      <c r="V6" s="22"/>
      <c r="W6" s="22"/>
      <c r="X6" s="22"/>
      <c r="Y6" s="22"/>
      <c r="Z6" s="22"/>
      <c r="AA6" s="22"/>
      <c r="AB6" s="22"/>
    </row>
    <row r="7" spans="1:28" ht="36" customHeight="1">
      <c r="A7" s="23" t="s">
        <v>226</v>
      </c>
      <c r="B7" s="38" t="s">
        <v>227</v>
      </c>
      <c r="C7" s="27">
        <v>2011</v>
      </c>
      <c r="D7" s="21" t="s">
        <v>228</v>
      </c>
      <c r="E7" s="18"/>
      <c r="F7" s="21" t="s">
        <v>229</v>
      </c>
      <c r="G7" s="21" t="s">
        <v>230</v>
      </c>
      <c r="H7" s="21" t="s">
        <v>231</v>
      </c>
      <c r="I7" s="21" t="s">
        <v>232</v>
      </c>
      <c r="J7" s="18"/>
      <c r="K7" s="18"/>
      <c r="L7" s="21" t="s">
        <v>233</v>
      </c>
      <c r="M7" s="20"/>
      <c r="N7" s="20"/>
      <c r="O7" s="20"/>
      <c r="P7" s="22"/>
      <c r="Q7" s="22"/>
      <c r="R7" s="22"/>
      <c r="S7" s="22"/>
      <c r="T7" s="22"/>
      <c r="U7" s="22"/>
      <c r="V7" s="22"/>
      <c r="W7" s="22"/>
      <c r="X7" s="22"/>
      <c r="Y7" s="22"/>
      <c r="Z7" s="22"/>
      <c r="AA7" s="22"/>
      <c r="AB7" s="22"/>
    </row>
    <row r="8" spans="1:28" ht="30">
      <c r="A8" s="23" t="s">
        <v>234</v>
      </c>
      <c r="B8" s="45" t="s">
        <v>235</v>
      </c>
      <c r="C8" s="46" t="s">
        <v>236</v>
      </c>
      <c r="D8" s="21" t="s">
        <v>237</v>
      </c>
      <c r="E8" s="21">
        <v>20</v>
      </c>
      <c r="F8" s="21" t="s">
        <v>238</v>
      </c>
      <c r="G8" s="21" t="s">
        <v>239</v>
      </c>
      <c r="H8" s="21" t="s">
        <v>240</v>
      </c>
      <c r="I8" s="33" t="s">
        <v>241</v>
      </c>
      <c r="J8" s="21" t="s">
        <v>242</v>
      </c>
      <c r="K8" s="21" t="s">
        <v>243</v>
      </c>
      <c r="L8" s="75" t="s">
        <v>244</v>
      </c>
      <c r="M8" s="20"/>
      <c r="N8" s="20"/>
      <c r="O8" s="20"/>
      <c r="P8" s="22"/>
      <c r="Q8" s="22"/>
      <c r="R8" s="22"/>
      <c r="S8" s="22"/>
      <c r="T8" s="22"/>
      <c r="U8" s="22"/>
      <c r="V8" s="22"/>
      <c r="W8" s="22"/>
      <c r="X8" s="22"/>
      <c r="Y8" s="22"/>
      <c r="Z8" s="22"/>
      <c r="AA8" s="22"/>
      <c r="AB8" s="22"/>
    </row>
    <row r="9" spans="1:28" ht="100">
      <c r="A9" s="23" t="s">
        <v>253</v>
      </c>
      <c r="B9" s="38" t="s">
        <v>254</v>
      </c>
      <c r="C9" s="27">
        <v>1997</v>
      </c>
      <c r="D9" s="21" t="s">
        <v>258</v>
      </c>
      <c r="E9" s="21" t="s">
        <v>259</v>
      </c>
      <c r="F9" s="21" t="s">
        <v>261</v>
      </c>
      <c r="G9" s="21" t="s">
        <v>263</v>
      </c>
      <c r="H9" s="21" t="s">
        <v>264</v>
      </c>
      <c r="I9" s="42" t="s">
        <v>267</v>
      </c>
      <c r="J9" s="42" t="s">
        <v>268</v>
      </c>
      <c r="K9" s="42" t="s">
        <v>269</v>
      </c>
      <c r="L9" s="18"/>
      <c r="M9" s="20"/>
      <c r="N9" s="20"/>
      <c r="O9" s="20"/>
      <c r="P9" s="22"/>
      <c r="Q9" s="22"/>
      <c r="R9" s="22"/>
      <c r="S9" s="22"/>
      <c r="T9" s="22"/>
      <c r="U9" s="22"/>
      <c r="V9" s="22"/>
      <c r="W9" s="22"/>
      <c r="X9" s="22"/>
      <c r="Y9" s="22"/>
      <c r="Z9" s="22"/>
      <c r="AA9" s="22"/>
      <c r="AB9" s="22"/>
    </row>
    <row r="10" spans="1:28" ht="20">
      <c r="A10" s="25" t="s">
        <v>274</v>
      </c>
      <c r="B10" s="45" t="s">
        <v>275</v>
      </c>
      <c r="C10" s="46" t="s">
        <v>276</v>
      </c>
      <c r="D10" s="21" t="s">
        <v>279</v>
      </c>
      <c r="E10" s="21">
        <v>8</v>
      </c>
      <c r="F10" s="21"/>
      <c r="G10" s="21" t="s">
        <v>282</v>
      </c>
      <c r="H10" s="21"/>
      <c r="I10" s="42"/>
      <c r="J10" s="21" t="s">
        <v>286</v>
      </c>
      <c r="K10" s="21"/>
      <c r="L10" s="21" t="s">
        <v>287</v>
      </c>
      <c r="M10" s="20"/>
      <c r="N10" s="20"/>
      <c r="O10" s="20"/>
      <c r="P10" s="22"/>
      <c r="Q10" s="22"/>
      <c r="R10" s="22"/>
      <c r="S10" s="22"/>
      <c r="T10" s="22"/>
      <c r="U10" s="22"/>
      <c r="V10" s="22"/>
      <c r="W10" s="22"/>
      <c r="X10" s="22"/>
      <c r="Y10" s="22"/>
      <c r="Z10" s="22"/>
      <c r="AA10" s="22"/>
      <c r="AB10" s="22"/>
    </row>
    <row r="11" spans="1:28" ht="40">
      <c r="A11" s="23" t="s">
        <v>289</v>
      </c>
      <c r="B11" s="38" t="s">
        <v>290</v>
      </c>
      <c r="C11" s="27">
        <v>2008</v>
      </c>
      <c r="D11" s="21" t="s">
        <v>292</v>
      </c>
      <c r="E11" s="21" t="s">
        <v>295</v>
      </c>
      <c r="F11" s="48" t="s">
        <v>297</v>
      </c>
      <c r="G11" s="82" t="s">
        <v>298</v>
      </c>
      <c r="H11" s="21"/>
      <c r="I11" s="42" t="s">
        <v>321</v>
      </c>
      <c r="J11" s="21" t="s">
        <v>322</v>
      </c>
      <c r="K11" s="21"/>
      <c r="L11" s="21" t="s">
        <v>323</v>
      </c>
      <c r="M11" s="20"/>
      <c r="N11" s="20"/>
      <c r="O11" s="20"/>
    </row>
    <row r="12" spans="1:28" ht="50">
      <c r="A12" s="23" t="s">
        <v>324</v>
      </c>
      <c r="B12" s="83" t="s">
        <v>325</v>
      </c>
      <c r="C12" s="27">
        <v>2011</v>
      </c>
      <c r="D12" s="21" t="s">
        <v>334</v>
      </c>
      <c r="E12" s="21">
        <v>8</v>
      </c>
      <c r="F12" s="21"/>
      <c r="G12" s="21" t="s">
        <v>337</v>
      </c>
      <c r="H12" s="21"/>
      <c r="I12" s="42"/>
      <c r="J12" s="21"/>
      <c r="K12" s="21"/>
      <c r="L12" s="21" t="s">
        <v>341</v>
      </c>
      <c r="M12" s="20"/>
      <c r="N12" s="20"/>
      <c r="O12" s="20"/>
    </row>
    <row r="13" spans="1:28" ht="30">
      <c r="A13" s="23" t="s">
        <v>345</v>
      </c>
      <c r="B13" s="98" t="s">
        <v>346</v>
      </c>
      <c r="C13" s="46" t="s">
        <v>375</v>
      </c>
      <c r="D13" s="21" t="s">
        <v>376</v>
      </c>
      <c r="E13" s="21" t="s">
        <v>377</v>
      </c>
      <c r="F13" s="21" t="s">
        <v>378</v>
      </c>
      <c r="G13" s="21" t="s">
        <v>379</v>
      </c>
      <c r="H13" s="21" t="s">
        <v>380</v>
      </c>
      <c r="I13" s="73" t="s">
        <v>381</v>
      </c>
      <c r="J13" s="21" t="s">
        <v>382</v>
      </c>
      <c r="K13" s="21" t="s">
        <v>383</v>
      </c>
      <c r="L13" s="21" t="s">
        <v>384</v>
      </c>
      <c r="M13" s="20"/>
      <c r="N13" s="20"/>
      <c r="O13" s="20"/>
    </row>
    <row r="14" spans="1:28" ht="30">
      <c r="A14" s="23" t="s">
        <v>385</v>
      </c>
      <c r="B14" s="38" t="s">
        <v>386</v>
      </c>
      <c r="C14" s="27" t="s">
        <v>387</v>
      </c>
      <c r="D14" s="21" t="s">
        <v>388</v>
      </c>
      <c r="E14" s="21" t="s">
        <v>389</v>
      </c>
      <c r="F14" s="21" t="s">
        <v>390</v>
      </c>
      <c r="G14" s="21" t="s">
        <v>391</v>
      </c>
      <c r="H14" s="21" t="s">
        <v>392</v>
      </c>
      <c r="I14" s="21" t="s">
        <v>393</v>
      </c>
      <c r="J14" s="21" t="s">
        <v>394</v>
      </c>
      <c r="K14" s="21" t="s">
        <v>395</v>
      </c>
      <c r="L14" s="21" t="s">
        <v>396</v>
      </c>
      <c r="M14" s="18"/>
    </row>
    <row r="15" spans="1:28" ht="30">
      <c r="A15" s="23" t="s">
        <v>397</v>
      </c>
      <c r="B15" s="100" t="s">
        <v>398</v>
      </c>
      <c r="C15" s="27">
        <v>2008</v>
      </c>
      <c r="D15" s="21" t="s">
        <v>399</v>
      </c>
      <c r="E15" s="21" t="s">
        <v>400</v>
      </c>
      <c r="F15" s="21" t="s">
        <v>401</v>
      </c>
      <c r="G15" s="21" t="s">
        <v>402</v>
      </c>
      <c r="H15" s="107" t="s">
        <v>403</v>
      </c>
      <c r="I15" s="21" t="s">
        <v>411</v>
      </c>
      <c r="J15" s="21" t="s">
        <v>412</v>
      </c>
      <c r="K15" s="21" t="s">
        <v>413</v>
      </c>
      <c r="L15" s="21" t="s">
        <v>414</v>
      </c>
      <c r="M15" s="18"/>
    </row>
    <row r="16" spans="1:28" ht="30">
      <c r="A16" s="23" t="s">
        <v>415</v>
      </c>
      <c r="B16" s="100" t="s">
        <v>416</v>
      </c>
      <c r="C16" s="27"/>
      <c r="D16" s="21" t="s">
        <v>417</v>
      </c>
      <c r="E16" s="21"/>
      <c r="F16" s="21"/>
      <c r="G16" s="21"/>
      <c r="H16" s="21"/>
      <c r="I16" s="21"/>
      <c r="J16" s="21"/>
      <c r="K16" s="21"/>
      <c r="L16" s="21"/>
      <c r="M16" s="18"/>
    </row>
    <row r="18" spans="1:28" ht="12">
      <c r="A18" s="37" t="s">
        <v>418</v>
      </c>
      <c r="B18" s="112"/>
      <c r="C18" s="113"/>
      <c r="D18" s="79"/>
      <c r="E18" s="79"/>
      <c r="F18" s="18"/>
      <c r="G18" s="117"/>
      <c r="H18" s="87"/>
      <c r="I18" s="18"/>
      <c r="J18" s="87"/>
      <c r="K18" s="87"/>
      <c r="L18" s="87"/>
    </row>
    <row r="19" spans="1:28" ht="12">
      <c r="A19" s="39" t="s">
        <v>427</v>
      </c>
      <c r="B19" s="68"/>
      <c r="C19" s="119"/>
      <c r="D19" s="118"/>
      <c r="E19" s="118"/>
      <c r="F19" s="18"/>
      <c r="G19" s="18"/>
      <c r="H19" s="118"/>
      <c r="I19" s="18"/>
      <c r="J19" s="118"/>
      <c r="K19" s="118"/>
      <c r="L19" s="118"/>
      <c r="M19" s="118"/>
      <c r="N19" s="118"/>
      <c r="O19" s="118"/>
      <c r="P19" s="118"/>
      <c r="Q19" s="118"/>
      <c r="R19" s="118"/>
      <c r="S19" s="118"/>
      <c r="T19" s="118"/>
      <c r="U19" s="118"/>
      <c r="V19" s="118"/>
      <c r="W19" s="118"/>
      <c r="X19" s="118"/>
      <c r="Y19" s="118"/>
      <c r="Z19" s="118"/>
      <c r="AA19" s="118"/>
      <c r="AB19" s="118"/>
    </row>
    <row r="20" spans="1:28" ht="12">
      <c r="A20" s="37" t="s">
        <v>428</v>
      </c>
      <c r="B20" s="39"/>
      <c r="C20" s="121"/>
      <c r="D20" s="105"/>
      <c r="E20" s="105"/>
      <c r="F20" s="21"/>
      <c r="G20" s="122"/>
      <c r="H20" s="104"/>
      <c r="I20" s="21"/>
      <c r="J20" s="104"/>
      <c r="K20" s="104"/>
      <c r="L20" s="104"/>
      <c r="M20" s="87"/>
      <c r="N20" s="87"/>
      <c r="O20" s="87"/>
      <c r="P20" s="87"/>
      <c r="Q20" s="87"/>
      <c r="R20" s="87"/>
      <c r="S20" s="87"/>
      <c r="T20" s="87"/>
      <c r="U20" s="87"/>
      <c r="V20" s="87"/>
      <c r="W20" s="87"/>
      <c r="X20" s="87"/>
      <c r="Y20" s="87"/>
      <c r="Z20" s="87"/>
      <c r="AA20" s="87"/>
      <c r="AB20" s="87"/>
    </row>
    <row r="21" spans="1:28" ht="12">
      <c r="A21" s="60" t="str">
        <f>HYPERLINK("https://www.linkedin.com/company/vimeo","4 Number of employees on LinkedIn")</f>
        <v>4 Number of employees on LinkedIn</v>
      </c>
      <c r="B21" s="61"/>
      <c r="C21" s="124"/>
      <c r="D21" s="77"/>
      <c r="E21" s="77"/>
      <c r="F21" s="48"/>
      <c r="G21" s="125"/>
      <c r="H21" s="102"/>
      <c r="I21" s="48"/>
      <c r="J21" s="102"/>
      <c r="K21" s="102"/>
      <c r="L21" s="102"/>
      <c r="M21" s="87"/>
      <c r="N21" s="87"/>
      <c r="O21" s="87"/>
      <c r="P21" s="87"/>
      <c r="Q21" s="87"/>
      <c r="R21" s="87"/>
      <c r="S21" s="87"/>
      <c r="T21" s="87"/>
      <c r="U21" s="87"/>
      <c r="V21" s="87"/>
      <c r="W21" s="87"/>
      <c r="X21" s="87"/>
      <c r="Y21" s="87"/>
      <c r="Z21" s="87"/>
      <c r="AA21" s="87"/>
      <c r="AB21" s="87"/>
    </row>
    <row r="22" spans="1:28" ht="12">
      <c r="A22" s="103" t="str">
        <f>HYPERLINK("http://www.indiewire.com/article/sxsw-ted-hope-talks-about-his-plans-for-fandor","5 IndieWire SXSW interview May 2014")</f>
        <v>5 IndieWire SXSW interview May 2014</v>
      </c>
      <c r="B22" s="39"/>
      <c r="C22" s="121"/>
      <c r="D22" s="105"/>
      <c r="E22" s="105"/>
      <c r="F22" s="21"/>
      <c r="G22" s="122"/>
      <c r="H22" s="104"/>
      <c r="I22" s="21"/>
      <c r="J22" s="104"/>
      <c r="K22" s="104"/>
      <c r="L22" s="104"/>
      <c r="M22" s="87"/>
      <c r="N22" s="87"/>
      <c r="O22" s="87"/>
      <c r="P22" s="87"/>
      <c r="Q22" s="87"/>
      <c r="R22" s="87"/>
      <c r="S22" s="87"/>
      <c r="T22" s="87"/>
      <c r="U22" s="87"/>
      <c r="V22" s="87"/>
      <c r="W22" s="87"/>
      <c r="X22" s="87"/>
      <c r="Y22" s="87"/>
      <c r="Z22" s="87"/>
      <c r="AA22" s="87"/>
      <c r="AB22" s="87"/>
    </row>
    <row r="23" spans="1:28" ht="12">
      <c r="A23" s="37"/>
      <c r="B23" s="39"/>
      <c r="C23" s="121"/>
      <c r="D23" s="105"/>
      <c r="E23" s="105"/>
      <c r="F23" s="21"/>
      <c r="G23" s="122"/>
      <c r="H23" s="104"/>
      <c r="I23" s="21"/>
      <c r="J23" s="104"/>
      <c r="K23" s="104"/>
      <c r="L23" s="104"/>
      <c r="M23" s="87"/>
      <c r="N23" s="87"/>
      <c r="O23" s="87"/>
      <c r="P23" s="87"/>
      <c r="Q23" s="87"/>
      <c r="R23" s="87"/>
      <c r="S23" s="87"/>
      <c r="T23" s="87"/>
      <c r="U23" s="87"/>
      <c r="V23" s="87"/>
      <c r="W23" s="87"/>
      <c r="X23" s="87"/>
      <c r="Y23" s="87"/>
      <c r="Z23" s="87"/>
      <c r="AA23" s="87"/>
      <c r="AB23" s="87"/>
    </row>
    <row r="24" spans="1:28" ht="12">
      <c r="A24" s="37"/>
      <c r="B24" s="39"/>
      <c r="C24" s="121"/>
      <c r="D24" s="105"/>
      <c r="E24" s="105"/>
      <c r="F24" s="21"/>
      <c r="G24" s="122"/>
      <c r="H24" s="104"/>
      <c r="I24" s="21"/>
      <c r="J24" s="104"/>
      <c r="K24" s="104"/>
      <c r="L24" s="104"/>
      <c r="M24" s="87"/>
      <c r="N24" s="87"/>
      <c r="O24" s="87"/>
      <c r="P24" s="87"/>
      <c r="Q24" s="87"/>
      <c r="R24" s="87"/>
      <c r="S24" s="87"/>
      <c r="T24" s="87"/>
      <c r="U24" s="87"/>
      <c r="V24" s="87"/>
      <c r="W24" s="87"/>
      <c r="X24" s="87"/>
      <c r="Y24" s="87"/>
      <c r="Z24" s="87"/>
      <c r="AA24" s="87"/>
      <c r="AB24" s="87"/>
    </row>
    <row r="25" spans="1:28" ht="12">
      <c r="A25" s="58"/>
      <c r="B25" s="126"/>
      <c r="C25" s="127"/>
      <c r="D25" s="62"/>
      <c r="E25" s="62"/>
      <c r="F25" s="21"/>
      <c r="G25" s="128"/>
      <c r="H25" s="89"/>
      <c r="I25" s="19"/>
      <c r="J25" s="89"/>
      <c r="K25" s="89"/>
      <c r="L25" s="89"/>
    </row>
    <row r="26" spans="1:28" ht="12">
      <c r="A26" s="22"/>
      <c r="B26" s="129"/>
      <c r="C26" s="130"/>
      <c r="D26" s="53"/>
      <c r="E26" s="53"/>
      <c r="F26" s="18"/>
      <c r="G26" s="131"/>
      <c r="I26" s="20"/>
    </row>
    <row r="27" spans="1:28" ht="12">
      <c r="A27" s="22"/>
      <c r="B27" s="129"/>
      <c r="C27" s="130"/>
      <c r="D27" s="53"/>
      <c r="E27" s="53"/>
      <c r="F27" s="18"/>
      <c r="G27" s="131"/>
      <c r="I27" s="20"/>
    </row>
    <row r="28" spans="1:28" ht="12">
      <c r="A28" s="22"/>
      <c r="B28" s="129"/>
      <c r="C28" s="130"/>
      <c r="D28" s="53"/>
      <c r="E28" s="53"/>
      <c r="F28" s="18"/>
      <c r="G28" s="131"/>
      <c r="I28" s="20"/>
    </row>
    <row r="29" spans="1:28" ht="12">
      <c r="A29" s="22"/>
      <c r="B29" s="129"/>
      <c r="C29" s="130"/>
      <c r="D29" s="53"/>
      <c r="E29" s="53"/>
      <c r="F29" s="18"/>
      <c r="G29" s="131"/>
      <c r="I29" s="20"/>
    </row>
    <row r="30" spans="1:28" ht="12">
      <c r="A30" s="22"/>
      <c r="B30" s="129"/>
      <c r="C30" s="130"/>
      <c r="D30" s="53"/>
      <c r="E30" s="53"/>
      <c r="F30" s="18"/>
      <c r="G30" s="131"/>
      <c r="I30" s="20"/>
    </row>
    <row r="31" spans="1:28" ht="12">
      <c r="A31" s="22"/>
      <c r="B31" s="129"/>
      <c r="C31" s="130"/>
      <c r="D31" s="53"/>
      <c r="E31" s="53"/>
      <c r="F31" s="18"/>
      <c r="G31" s="131"/>
      <c r="I31" s="20"/>
    </row>
    <row r="32" spans="1:28" ht="12">
      <c r="A32" s="22"/>
      <c r="B32" s="129"/>
      <c r="C32" s="130"/>
      <c r="D32" s="53"/>
      <c r="E32" s="53"/>
      <c r="F32" s="18"/>
      <c r="G32" s="131"/>
      <c r="I32" s="20"/>
    </row>
    <row r="33" spans="1:9" ht="12">
      <c r="A33" s="22"/>
      <c r="B33" s="129"/>
      <c r="C33" s="130"/>
      <c r="D33" s="53"/>
      <c r="E33" s="53"/>
      <c r="F33" s="18"/>
      <c r="G33" s="131"/>
      <c r="I33" s="20"/>
    </row>
    <row r="34" spans="1:9" ht="12">
      <c r="A34" s="22"/>
      <c r="B34" s="129"/>
      <c r="C34" s="130"/>
      <c r="D34" s="53"/>
      <c r="E34" s="53"/>
      <c r="F34" s="18"/>
      <c r="G34" s="131"/>
      <c r="I34" s="20"/>
    </row>
    <row r="35" spans="1:9" ht="12">
      <c r="A35" s="22"/>
      <c r="B35" s="129"/>
      <c r="C35" s="130"/>
      <c r="D35" s="53"/>
      <c r="E35" s="53"/>
      <c r="F35" s="18"/>
      <c r="G35" s="131"/>
      <c r="I35" s="20"/>
    </row>
    <row r="36" spans="1:9" ht="12">
      <c r="A36" s="22"/>
      <c r="B36" s="129"/>
      <c r="C36" s="130"/>
      <c r="D36" s="53"/>
      <c r="E36" s="53"/>
      <c r="F36" s="18"/>
      <c r="G36" s="131"/>
      <c r="I36" s="20"/>
    </row>
    <row r="37" spans="1:9" ht="12">
      <c r="A37" s="22"/>
      <c r="B37" s="129"/>
      <c r="C37" s="130"/>
      <c r="D37" s="53"/>
      <c r="E37" s="53"/>
      <c r="F37" s="18"/>
      <c r="G37" s="131"/>
      <c r="I37" s="20"/>
    </row>
    <row r="38" spans="1:9" ht="12">
      <c r="A38" s="22"/>
      <c r="B38" s="129"/>
      <c r="C38" s="130"/>
      <c r="D38" s="53"/>
      <c r="E38" s="53"/>
      <c r="F38" s="18"/>
      <c r="G38" s="131"/>
      <c r="I38" s="20"/>
    </row>
    <row r="39" spans="1:9" ht="12">
      <c r="A39" s="22"/>
      <c r="B39" s="129"/>
      <c r="C39" s="130"/>
      <c r="D39" s="53"/>
      <c r="E39" s="53"/>
      <c r="F39" s="18"/>
      <c r="G39" s="131"/>
      <c r="I39" s="20"/>
    </row>
    <row r="40" spans="1:9" ht="12">
      <c r="A40" s="22"/>
      <c r="B40" s="129"/>
      <c r="C40" s="130"/>
      <c r="D40" s="53"/>
      <c r="E40" s="53"/>
      <c r="F40" s="18"/>
      <c r="G40" s="131"/>
      <c r="I40" s="20"/>
    </row>
    <row r="41" spans="1:9" ht="12">
      <c r="A41" s="22"/>
      <c r="B41" s="129"/>
      <c r="C41" s="130"/>
      <c r="D41" s="53"/>
      <c r="E41" s="53"/>
      <c r="F41" s="18"/>
      <c r="G41" s="131"/>
      <c r="I41" s="20"/>
    </row>
    <row r="42" spans="1:9" ht="12">
      <c r="A42" s="22"/>
      <c r="B42" s="129"/>
      <c r="C42" s="130"/>
      <c r="D42" s="53"/>
      <c r="E42" s="53"/>
      <c r="F42" s="18"/>
      <c r="G42" s="131"/>
      <c r="I42" s="20"/>
    </row>
    <row r="43" spans="1:9" ht="12">
      <c r="A43" s="22"/>
      <c r="B43" s="129"/>
      <c r="C43" s="130"/>
      <c r="D43" s="53"/>
      <c r="E43" s="53"/>
      <c r="F43" s="18"/>
      <c r="G43" s="131"/>
      <c r="I43" s="20"/>
    </row>
    <row r="44" spans="1:9" ht="12">
      <c r="A44" s="22"/>
      <c r="B44" s="129"/>
      <c r="C44" s="130"/>
      <c r="D44" s="53"/>
      <c r="E44" s="53"/>
      <c r="F44" s="18"/>
      <c r="G44" s="131"/>
      <c r="I44" s="20"/>
    </row>
    <row r="45" spans="1:9" ht="12">
      <c r="A45" s="22"/>
      <c r="B45" s="129"/>
      <c r="C45" s="130"/>
      <c r="D45" s="53"/>
      <c r="E45" s="53"/>
      <c r="F45" s="18"/>
      <c r="G45" s="131"/>
      <c r="I45" s="20"/>
    </row>
    <row r="46" spans="1:9" ht="12">
      <c r="A46" s="22"/>
      <c r="B46" s="129"/>
      <c r="C46" s="130"/>
      <c r="D46" s="53"/>
      <c r="E46" s="53"/>
      <c r="F46" s="18"/>
      <c r="G46" s="131"/>
      <c r="I46" s="20"/>
    </row>
    <row r="47" spans="1:9" ht="12">
      <c r="A47" s="22"/>
      <c r="B47" s="129"/>
      <c r="C47" s="130"/>
      <c r="D47" s="53"/>
      <c r="E47" s="53"/>
      <c r="F47" s="18"/>
      <c r="G47" s="131"/>
      <c r="I47" s="20"/>
    </row>
    <row r="48" spans="1:9" ht="12">
      <c r="A48" s="22"/>
      <c r="B48" s="129"/>
      <c r="C48" s="130"/>
      <c r="D48" s="53"/>
      <c r="E48" s="53"/>
      <c r="F48" s="18"/>
      <c r="G48" s="131"/>
      <c r="I48" s="20"/>
    </row>
    <row r="49" spans="1:9" ht="12">
      <c r="A49" s="22"/>
      <c r="B49" s="129"/>
      <c r="C49" s="130"/>
      <c r="D49" s="53"/>
      <c r="E49" s="53"/>
      <c r="F49" s="18"/>
      <c r="G49" s="131"/>
      <c r="I49" s="20"/>
    </row>
    <row r="50" spans="1:9" ht="12">
      <c r="A50" s="22"/>
      <c r="B50" s="129"/>
      <c r="C50" s="130"/>
      <c r="D50" s="53"/>
      <c r="E50" s="53"/>
      <c r="F50" s="18"/>
      <c r="G50" s="131"/>
      <c r="I50" s="20"/>
    </row>
    <row r="51" spans="1:9" ht="12">
      <c r="A51" s="22"/>
      <c r="B51" s="129"/>
      <c r="C51" s="130"/>
      <c r="D51" s="53"/>
      <c r="E51" s="53"/>
      <c r="F51" s="18"/>
      <c r="G51" s="131"/>
      <c r="I51" s="20"/>
    </row>
    <row r="52" spans="1:9" ht="12">
      <c r="A52" s="22"/>
      <c r="B52" s="129"/>
      <c r="C52" s="130"/>
      <c r="D52" s="53"/>
      <c r="E52" s="53"/>
      <c r="F52" s="18"/>
      <c r="G52" s="131"/>
      <c r="I52" s="20"/>
    </row>
    <row r="53" spans="1:9" ht="12">
      <c r="A53" s="22"/>
      <c r="B53" s="129"/>
      <c r="C53" s="130"/>
      <c r="D53" s="53"/>
      <c r="E53" s="53"/>
      <c r="F53" s="18"/>
      <c r="G53" s="131"/>
      <c r="I53" s="20"/>
    </row>
    <row r="54" spans="1:9" ht="12">
      <c r="A54" s="22"/>
      <c r="B54" s="129"/>
      <c r="C54" s="130"/>
      <c r="D54" s="53"/>
      <c r="E54" s="53"/>
      <c r="F54" s="18"/>
      <c r="G54" s="131"/>
      <c r="I54" s="20"/>
    </row>
    <row r="55" spans="1:9" ht="12">
      <c r="A55" s="22"/>
      <c r="B55" s="129"/>
      <c r="C55" s="130"/>
      <c r="D55" s="53"/>
      <c r="E55" s="53"/>
      <c r="F55" s="18"/>
      <c r="G55" s="131"/>
      <c r="I55" s="20"/>
    </row>
    <row r="56" spans="1:9" ht="12">
      <c r="A56" s="22"/>
      <c r="B56" s="129"/>
      <c r="C56" s="130"/>
      <c r="D56" s="53"/>
      <c r="E56" s="53"/>
      <c r="F56" s="18"/>
      <c r="G56" s="131"/>
      <c r="I56" s="20"/>
    </row>
    <row r="57" spans="1:9" ht="12">
      <c r="A57" s="22"/>
      <c r="B57" s="129"/>
      <c r="C57" s="130"/>
      <c r="D57" s="53"/>
      <c r="E57" s="53"/>
      <c r="F57" s="18"/>
      <c r="G57" s="131"/>
      <c r="I57" s="20"/>
    </row>
    <row r="58" spans="1:9" ht="12">
      <c r="A58" s="22"/>
      <c r="B58" s="129"/>
      <c r="C58" s="130"/>
      <c r="D58" s="53"/>
      <c r="E58" s="53"/>
      <c r="F58" s="18"/>
      <c r="G58" s="131"/>
      <c r="I58" s="20"/>
    </row>
    <row r="59" spans="1:9" ht="12">
      <c r="A59" s="22"/>
      <c r="B59" s="129"/>
      <c r="C59" s="130"/>
      <c r="D59" s="53"/>
      <c r="E59" s="53"/>
      <c r="F59" s="18"/>
      <c r="G59" s="131"/>
      <c r="I59" s="20"/>
    </row>
    <row r="60" spans="1:9" ht="12">
      <c r="A60" s="22"/>
      <c r="B60" s="129"/>
      <c r="C60" s="130"/>
      <c r="D60" s="53"/>
      <c r="E60" s="53"/>
      <c r="F60" s="18"/>
      <c r="G60" s="131"/>
      <c r="I60" s="20"/>
    </row>
    <row r="61" spans="1:9" ht="12">
      <c r="A61" s="22"/>
      <c r="B61" s="129"/>
      <c r="C61" s="130"/>
      <c r="D61" s="53"/>
      <c r="E61" s="53"/>
      <c r="F61" s="18"/>
      <c r="G61" s="131"/>
      <c r="I61" s="20"/>
    </row>
    <row r="62" spans="1:9" ht="12">
      <c r="A62" s="22"/>
      <c r="B62" s="129"/>
      <c r="C62" s="130"/>
      <c r="D62" s="53"/>
      <c r="E62" s="53"/>
      <c r="F62" s="18"/>
      <c r="G62" s="131"/>
      <c r="I62" s="20"/>
    </row>
    <row r="63" spans="1:9" ht="12">
      <c r="A63" s="22"/>
      <c r="B63" s="129"/>
      <c r="C63" s="130"/>
      <c r="D63" s="53"/>
      <c r="E63" s="53"/>
      <c r="F63" s="18"/>
      <c r="G63" s="131"/>
      <c r="I63" s="20"/>
    </row>
    <row r="64" spans="1:9" ht="12">
      <c r="A64" s="22"/>
      <c r="B64" s="129"/>
      <c r="C64" s="130"/>
      <c r="D64" s="53"/>
      <c r="E64" s="53"/>
      <c r="F64" s="18"/>
      <c r="G64" s="131"/>
      <c r="I64" s="20"/>
    </row>
    <row r="65" spans="1:9" ht="12">
      <c r="A65" s="22"/>
      <c r="B65" s="129"/>
      <c r="C65" s="130"/>
      <c r="D65" s="53"/>
      <c r="E65" s="53"/>
      <c r="F65" s="18"/>
      <c r="G65" s="131"/>
      <c r="I65" s="20"/>
    </row>
    <row r="66" spans="1:9" ht="12">
      <c r="A66" s="22"/>
      <c r="B66" s="129"/>
      <c r="C66" s="130"/>
      <c r="D66" s="53"/>
      <c r="E66" s="53"/>
      <c r="F66" s="18"/>
      <c r="G66" s="131"/>
      <c r="I66" s="20"/>
    </row>
    <row r="67" spans="1:9" ht="12">
      <c r="A67" s="22"/>
      <c r="B67" s="129"/>
      <c r="C67" s="130"/>
      <c r="D67" s="53"/>
      <c r="E67" s="53"/>
      <c r="F67" s="18"/>
      <c r="G67" s="131"/>
      <c r="I67" s="20"/>
    </row>
    <row r="68" spans="1:9" ht="12">
      <c r="A68" s="22"/>
      <c r="B68" s="129"/>
      <c r="C68" s="130"/>
      <c r="D68" s="53"/>
      <c r="E68" s="53"/>
      <c r="F68" s="18"/>
      <c r="G68" s="131"/>
      <c r="I68" s="20"/>
    </row>
    <row r="69" spans="1:9" ht="12">
      <c r="A69" s="22"/>
      <c r="B69" s="129"/>
      <c r="C69" s="130"/>
      <c r="D69" s="53"/>
      <c r="E69" s="53"/>
      <c r="F69" s="18"/>
      <c r="G69" s="131"/>
      <c r="I69" s="20"/>
    </row>
    <row r="70" spans="1:9" ht="12">
      <c r="A70" s="22"/>
      <c r="B70" s="129"/>
      <c r="C70" s="130"/>
      <c r="D70" s="53"/>
      <c r="E70" s="53"/>
      <c r="F70" s="18"/>
      <c r="G70" s="131"/>
      <c r="I70" s="20"/>
    </row>
    <row r="71" spans="1:9" ht="12">
      <c r="A71" s="22"/>
      <c r="B71" s="129"/>
      <c r="C71" s="130"/>
      <c r="D71" s="53"/>
      <c r="E71" s="53"/>
      <c r="F71" s="18"/>
      <c r="G71" s="131"/>
      <c r="I71" s="20"/>
    </row>
    <row r="72" spans="1:9" ht="12">
      <c r="A72" s="22"/>
      <c r="B72" s="129"/>
      <c r="C72" s="130"/>
      <c r="D72" s="53"/>
      <c r="E72" s="53"/>
      <c r="F72" s="18"/>
      <c r="G72" s="131"/>
      <c r="I72" s="20"/>
    </row>
    <row r="73" spans="1:9" ht="12">
      <c r="A73" s="22"/>
      <c r="B73" s="129"/>
      <c r="C73" s="130"/>
      <c r="D73" s="53"/>
      <c r="E73" s="53"/>
      <c r="F73" s="18"/>
      <c r="G73" s="131"/>
      <c r="I73" s="20"/>
    </row>
    <row r="74" spans="1:9" ht="12">
      <c r="A74" s="22"/>
      <c r="B74" s="129"/>
      <c r="C74" s="130"/>
      <c r="D74" s="53"/>
      <c r="E74" s="53"/>
      <c r="F74" s="18"/>
      <c r="G74" s="131"/>
      <c r="I74" s="20"/>
    </row>
    <row r="75" spans="1:9" ht="12">
      <c r="A75" s="22"/>
      <c r="B75" s="129"/>
      <c r="C75" s="130"/>
      <c r="D75" s="53"/>
      <c r="E75" s="53"/>
      <c r="F75" s="18"/>
      <c r="G75" s="131"/>
      <c r="I75" s="20"/>
    </row>
    <row r="76" spans="1:9" ht="12">
      <c r="A76" s="22"/>
      <c r="B76" s="129"/>
      <c r="C76" s="130"/>
      <c r="D76" s="53"/>
      <c r="E76" s="53"/>
      <c r="F76" s="18"/>
      <c r="G76" s="131"/>
      <c r="I76" s="20"/>
    </row>
    <row r="77" spans="1:9" ht="12">
      <c r="A77" s="22"/>
      <c r="B77" s="129"/>
      <c r="C77" s="130"/>
      <c r="D77" s="53"/>
      <c r="E77" s="53"/>
      <c r="F77" s="18"/>
      <c r="G77" s="131"/>
      <c r="I77" s="20"/>
    </row>
    <row r="78" spans="1:9" ht="12">
      <c r="A78" s="22"/>
      <c r="B78" s="129"/>
      <c r="C78" s="130"/>
      <c r="D78" s="53"/>
      <c r="E78" s="53"/>
      <c r="F78" s="18"/>
      <c r="G78" s="131"/>
      <c r="I78" s="20"/>
    </row>
    <row r="79" spans="1:9" ht="12">
      <c r="A79" s="22"/>
      <c r="B79" s="129"/>
      <c r="C79" s="130"/>
      <c r="D79" s="53"/>
      <c r="E79" s="53"/>
      <c r="F79" s="18"/>
      <c r="G79" s="131"/>
      <c r="I79" s="20"/>
    </row>
    <row r="80" spans="1:9" ht="12">
      <c r="A80" s="22"/>
      <c r="B80" s="129"/>
      <c r="C80" s="130"/>
      <c r="D80" s="53"/>
      <c r="E80" s="53"/>
      <c r="F80" s="18"/>
      <c r="G80" s="131"/>
      <c r="I80" s="20"/>
    </row>
    <row r="81" spans="1:9" ht="12">
      <c r="A81" s="22"/>
      <c r="B81" s="129"/>
      <c r="C81" s="130"/>
      <c r="D81" s="53"/>
      <c r="E81" s="53"/>
      <c r="F81" s="18"/>
      <c r="G81" s="131"/>
      <c r="I81" s="20"/>
    </row>
    <row r="82" spans="1:9" ht="12">
      <c r="A82" s="22"/>
      <c r="B82" s="129"/>
      <c r="C82" s="130"/>
      <c r="D82" s="53"/>
      <c r="E82" s="53"/>
      <c r="F82" s="18"/>
      <c r="G82" s="131"/>
      <c r="I82" s="20"/>
    </row>
    <row r="83" spans="1:9" ht="12">
      <c r="A83" s="22"/>
      <c r="B83" s="129"/>
      <c r="C83" s="130"/>
      <c r="D83" s="53"/>
      <c r="E83" s="53"/>
      <c r="F83" s="18"/>
      <c r="G83" s="131"/>
      <c r="I83" s="20"/>
    </row>
    <row r="84" spans="1:9" ht="12">
      <c r="A84" s="22"/>
      <c r="B84" s="129"/>
      <c r="C84" s="130"/>
      <c r="D84" s="53"/>
      <c r="E84" s="53"/>
      <c r="F84" s="18"/>
      <c r="G84" s="131"/>
      <c r="I84" s="20"/>
    </row>
    <row r="85" spans="1:9" ht="12">
      <c r="A85" s="22"/>
      <c r="B85" s="129"/>
      <c r="C85" s="130"/>
      <c r="D85" s="53"/>
      <c r="E85" s="53"/>
      <c r="F85" s="18"/>
      <c r="G85" s="131"/>
      <c r="I85" s="20"/>
    </row>
    <row r="86" spans="1:9" ht="12">
      <c r="A86" s="22"/>
      <c r="B86" s="129"/>
      <c r="C86" s="130"/>
      <c r="D86" s="53"/>
      <c r="E86" s="53"/>
      <c r="F86" s="18"/>
      <c r="G86" s="131"/>
      <c r="I86" s="20"/>
    </row>
    <row r="87" spans="1:9" ht="12">
      <c r="A87" s="22"/>
      <c r="B87" s="129"/>
      <c r="C87" s="130"/>
      <c r="D87" s="53"/>
      <c r="E87" s="53"/>
      <c r="F87" s="18"/>
      <c r="G87" s="131"/>
      <c r="I87" s="20"/>
    </row>
    <row r="88" spans="1:9" ht="12">
      <c r="A88" s="22"/>
      <c r="B88" s="129"/>
      <c r="C88" s="130"/>
      <c r="D88" s="53"/>
      <c r="E88" s="53"/>
      <c r="F88" s="18"/>
      <c r="G88" s="131"/>
      <c r="I88" s="20"/>
    </row>
    <row r="89" spans="1:9" ht="12">
      <c r="A89" s="22"/>
      <c r="B89" s="129"/>
      <c r="C89" s="130"/>
      <c r="D89" s="53"/>
      <c r="E89" s="53"/>
      <c r="F89" s="18"/>
      <c r="G89" s="131"/>
      <c r="I89" s="20"/>
    </row>
    <row r="90" spans="1:9" ht="12">
      <c r="A90" s="22"/>
      <c r="B90" s="129"/>
      <c r="C90" s="130"/>
      <c r="D90" s="53"/>
      <c r="E90" s="53"/>
      <c r="F90" s="18"/>
      <c r="G90" s="131"/>
      <c r="I90" s="20"/>
    </row>
    <row r="91" spans="1:9" ht="12">
      <c r="A91" s="22"/>
      <c r="B91" s="129"/>
      <c r="C91" s="130"/>
      <c r="D91" s="53"/>
      <c r="E91" s="53"/>
      <c r="F91" s="18"/>
      <c r="G91" s="131"/>
      <c r="I91" s="20"/>
    </row>
    <row r="92" spans="1:9" ht="12">
      <c r="A92" s="22"/>
      <c r="B92" s="129"/>
      <c r="C92" s="130"/>
      <c r="D92" s="53"/>
      <c r="E92" s="53"/>
      <c r="F92" s="18"/>
      <c r="G92" s="131"/>
      <c r="I92" s="20"/>
    </row>
    <row r="93" spans="1:9" ht="12">
      <c r="A93" s="22"/>
      <c r="B93" s="129"/>
      <c r="C93" s="130"/>
      <c r="D93" s="53"/>
      <c r="E93" s="53"/>
      <c r="F93" s="18"/>
      <c r="G93" s="131"/>
      <c r="I93" s="20"/>
    </row>
    <row r="94" spans="1:9" ht="12">
      <c r="A94" s="22"/>
      <c r="B94" s="129"/>
      <c r="C94" s="130"/>
      <c r="D94" s="53"/>
      <c r="E94" s="53"/>
      <c r="F94" s="18"/>
      <c r="G94" s="131"/>
      <c r="I94" s="20"/>
    </row>
    <row r="95" spans="1:9" ht="12">
      <c r="A95" s="22"/>
      <c r="B95" s="129"/>
      <c r="C95" s="130"/>
      <c r="D95" s="53"/>
      <c r="E95" s="53"/>
      <c r="F95" s="18"/>
      <c r="G95" s="131"/>
      <c r="I95" s="20"/>
    </row>
    <row r="96" spans="1:9" ht="12">
      <c r="A96" s="22"/>
      <c r="B96" s="129"/>
      <c r="C96" s="130"/>
      <c r="D96" s="53"/>
      <c r="E96" s="53"/>
      <c r="F96" s="18"/>
      <c r="G96" s="131"/>
      <c r="I96" s="20"/>
    </row>
    <row r="97" spans="1:9" ht="12">
      <c r="A97" s="22"/>
      <c r="B97" s="129"/>
      <c r="C97" s="130"/>
      <c r="D97" s="53"/>
      <c r="E97" s="53"/>
      <c r="F97" s="18"/>
      <c r="G97" s="131"/>
      <c r="I97" s="20"/>
    </row>
    <row r="98" spans="1:9" ht="12">
      <c r="A98" s="22"/>
      <c r="B98" s="129"/>
      <c r="C98" s="130"/>
      <c r="D98" s="53"/>
      <c r="E98" s="53"/>
      <c r="F98" s="18"/>
      <c r="G98" s="131"/>
      <c r="I98" s="20"/>
    </row>
    <row r="99" spans="1:9" ht="12">
      <c r="A99" s="22"/>
      <c r="B99" s="129"/>
      <c r="C99" s="130"/>
      <c r="D99" s="53"/>
      <c r="E99" s="53"/>
      <c r="F99" s="18"/>
      <c r="G99" s="131"/>
      <c r="I99" s="20"/>
    </row>
    <row r="100" spans="1:9" ht="12">
      <c r="A100" s="22"/>
      <c r="B100" s="129"/>
      <c r="C100" s="130"/>
      <c r="D100" s="53"/>
      <c r="E100" s="53"/>
      <c r="F100" s="18"/>
      <c r="G100" s="131"/>
      <c r="I100" s="20"/>
    </row>
    <row r="101" spans="1:9" ht="12">
      <c r="A101" s="22"/>
      <c r="B101" s="129"/>
      <c r="C101" s="130"/>
      <c r="D101" s="53"/>
      <c r="E101" s="53"/>
      <c r="F101" s="18"/>
      <c r="G101" s="131"/>
      <c r="I101" s="20"/>
    </row>
    <row r="102" spans="1:9" ht="12">
      <c r="A102" s="22"/>
      <c r="B102" s="129"/>
      <c r="C102" s="130"/>
      <c r="D102" s="53"/>
      <c r="E102" s="53"/>
      <c r="F102" s="18"/>
      <c r="G102" s="131"/>
      <c r="I102" s="20"/>
    </row>
    <row r="103" spans="1:9" ht="12">
      <c r="A103" s="22"/>
      <c r="B103" s="129"/>
      <c r="C103" s="130"/>
      <c r="D103" s="53"/>
      <c r="E103" s="53"/>
      <c r="F103" s="18"/>
      <c r="G103" s="131"/>
      <c r="I103" s="20"/>
    </row>
    <row r="104" spans="1:9" ht="12">
      <c r="A104" s="22"/>
      <c r="B104" s="129"/>
      <c r="C104" s="130"/>
      <c r="D104" s="53"/>
      <c r="E104" s="53"/>
      <c r="F104" s="18"/>
      <c r="G104" s="131"/>
      <c r="I104" s="20"/>
    </row>
    <row r="105" spans="1:9" ht="12">
      <c r="A105" s="22"/>
      <c r="B105" s="129"/>
      <c r="C105" s="130"/>
      <c r="D105" s="53"/>
      <c r="E105" s="53"/>
      <c r="F105" s="18"/>
      <c r="G105" s="131"/>
      <c r="I105" s="20"/>
    </row>
    <row r="106" spans="1:9" ht="12">
      <c r="A106" s="22"/>
      <c r="B106" s="129"/>
      <c r="C106" s="130"/>
      <c r="D106" s="53"/>
      <c r="E106" s="53"/>
      <c r="F106" s="18"/>
      <c r="G106" s="131"/>
      <c r="I106" s="20"/>
    </row>
    <row r="107" spans="1:9" ht="12">
      <c r="A107" s="22"/>
      <c r="B107" s="129"/>
      <c r="C107" s="130"/>
      <c r="D107" s="53"/>
      <c r="E107" s="53"/>
      <c r="F107" s="18"/>
      <c r="G107" s="131"/>
      <c r="I107" s="20"/>
    </row>
    <row r="108" spans="1:9" ht="12">
      <c r="A108" s="22"/>
      <c r="B108" s="129"/>
      <c r="C108" s="130"/>
      <c r="D108" s="53"/>
      <c r="E108" s="53"/>
      <c r="F108" s="18"/>
      <c r="G108" s="131"/>
      <c r="I108" s="20"/>
    </row>
    <row r="109" spans="1:9" ht="12">
      <c r="A109" s="22"/>
      <c r="B109" s="129"/>
      <c r="C109" s="130"/>
      <c r="D109" s="53"/>
      <c r="E109" s="53"/>
      <c r="F109" s="18"/>
      <c r="G109" s="131"/>
      <c r="I109" s="20"/>
    </row>
    <row r="110" spans="1:9" ht="12">
      <c r="A110" s="22"/>
      <c r="B110" s="129"/>
      <c r="C110" s="130"/>
      <c r="D110" s="53"/>
      <c r="E110" s="53"/>
      <c r="F110" s="18"/>
      <c r="G110" s="131"/>
      <c r="I110" s="20"/>
    </row>
    <row r="111" spans="1:9" ht="12">
      <c r="A111" s="22"/>
      <c r="B111" s="129"/>
      <c r="C111" s="130"/>
      <c r="D111" s="53"/>
      <c r="E111" s="53"/>
      <c r="F111" s="18"/>
      <c r="G111" s="131"/>
      <c r="I111" s="20"/>
    </row>
    <row r="112" spans="1:9" ht="12">
      <c r="A112" s="22"/>
      <c r="B112" s="129"/>
      <c r="C112" s="130"/>
      <c r="D112" s="53"/>
      <c r="E112" s="53"/>
      <c r="F112" s="18"/>
      <c r="G112" s="131"/>
      <c r="I112" s="20"/>
    </row>
    <row r="113" spans="1:9" ht="12">
      <c r="A113" s="22"/>
      <c r="B113" s="129"/>
      <c r="C113" s="130"/>
      <c r="D113" s="53"/>
      <c r="E113" s="53"/>
      <c r="F113" s="18"/>
      <c r="G113" s="131"/>
      <c r="I113" s="20"/>
    </row>
    <row r="114" spans="1:9" ht="12">
      <c r="A114" s="22"/>
      <c r="B114" s="129"/>
      <c r="C114" s="130"/>
      <c r="D114" s="53"/>
      <c r="E114" s="53"/>
      <c r="F114" s="18"/>
      <c r="G114" s="131"/>
      <c r="I114" s="20"/>
    </row>
    <row r="115" spans="1:9" ht="12">
      <c r="A115" s="22"/>
      <c r="B115" s="129"/>
      <c r="C115" s="130"/>
      <c r="D115" s="53"/>
      <c r="E115" s="53"/>
      <c r="F115" s="18"/>
      <c r="G115" s="131"/>
      <c r="I115" s="20"/>
    </row>
    <row r="116" spans="1:9" ht="12">
      <c r="A116" s="22"/>
      <c r="B116" s="129"/>
      <c r="C116" s="130"/>
      <c r="D116" s="53"/>
      <c r="E116" s="53"/>
      <c r="F116" s="18"/>
      <c r="G116" s="131"/>
      <c r="I116" s="20"/>
    </row>
    <row r="117" spans="1:9" ht="12">
      <c r="A117" s="22"/>
      <c r="B117" s="129"/>
      <c r="C117" s="130"/>
      <c r="D117" s="53"/>
      <c r="E117" s="53"/>
      <c r="F117" s="18"/>
      <c r="G117" s="131"/>
      <c r="I117" s="20"/>
    </row>
    <row r="118" spans="1:9" ht="12">
      <c r="A118" s="22"/>
      <c r="B118" s="129"/>
      <c r="C118" s="130"/>
      <c r="D118" s="53"/>
      <c r="E118" s="53"/>
      <c r="F118" s="18"/>
      <c r="G118" s="131"/>
      <c r="I118" s="20"/>
    </row>
    <row r="119" spans="1:9" ht="12">
      <c r="A119" s="22"/>
      <c r="B119" s="129"/>
      <c r="C119" s="130"/>
      <c r="D119" s="53"/>
      <c r="E119" s="53"/>
      <c r="F119" s="18"/>
      <c r="G119" s="131"/>
      <c r="I119" s="20"/>
    </row>
    <row r="120" spans="1:9" ht="12">
      <c r="A120" s="22"/>
      <c r="B120" s="129"/>
      <c r="C120" s="130"/>
      <c r="D120" s="53"/>
      <c r="E120" s="53"/>
      <c r="F120" s="18"/>
      <c r="G120" s="131"/>
      <c r="I120" s="20"/>
    </row>
    <row r="121" spans="1:9" ht="12">
      <c r="A121" s="22"/>
      <c r="B121" s="129"/>
      <c r="C121" s="130"/>
      <c r="D121" s="53"/>
      <c r="E121" s="53"/>
      <c r="F121" s="18"/>
      <c r="G121" s="131"/>
      <c r="I121" s="20"/>
    </row>
    <row r="122" spans="1:9" ht="12">
      <c r="A122" s="22"/>
      <c r="B122" s="129"/>
      <c r="C122" s="130"/>
      <c r="D122" s="53"/>
      <c r="E122" s="53"/>
      <c r="F122" s="18"/>
      <c r="G122" s="131"/>
      <c r="I122" s="20"/>
    </row>
    <row r="123" spans="1:9" ht="12">
      <c r="A123" s="22"/>
      <c r="B123" s="129"/>
      <c r="C123" s="130"/>
      <c r="D123" s="53"/>
      <c r="E123" s="53"/>
      <c r="F123" s="18"/>
      <c r="G123" s="131"/>
      <c r="I123" s="20"/>
    </row>
    <row r="124" spans="1:9" ht="12">
      <c r="A124" s="22"/>
      <c r="B124" s="129"/>
      <c r="C124" s="130"/>
      <c r="D124" s="53"/>
      <c r="E124" s="53"/>
      <c r="F124" s="18"/>
      <c r="G124" s="131"/>
      <c r="I124" s="20"/>
    </row>
    <row r="125" spans="1:9" ht="12">
      <c r="A125" s="22"/>
      <c r="B125" s="129"/>
      <c r="C125" s="130"/>
      <c r="D125" s="53"/>
      <c r="E125" s="53"/>
      <c r="F125" s="18"/>
      <c r="G125" s="131"/>
      <c r="I125" s="20"/>
    </row>
    <row r="126" spans="1:9" ht="12">
      <c r="A126" s="22"/>
      <c r="B126" s="129"/>
      <c r="C126" s="130"/>
      <c r="D126" s="53"/>
      <c r="E126" s="53"/>
      <c r="F126" s="18"/>
      <c r="G126" s="131"/>
      <c r="I126" s="20"/>
    </row>
    <row r="127" spans="1:9" ht="12">
      <c r="A127" s="22"/>
      <c r="B127" s="129"/>
      <c r="C127" s="130"/>
      <c r="D127" s="53"/>
      <c r="E127" s="53"/>
      <c r="F127" s="18"/>
      <c r="G127" s="131"/>
      <c r="I127" s="20"/>
    </row>
    <row r="128" spans="1:9" ht="12">
      <c r="A128" s="22"/>
      <c r="B128" s="129"/>
      <c r="C128" s="130"/>
      <c r="D128" s="53"/>
      <c r="E128" s="53"/>
      <c r="F128" s="18"/>
      <c r="G128" s="131"/>
      <c r="I128" s="20"/>
    </row>
    <row r="129" spans="1:9" ht="12">
      <c r="A129" s="22"/>
      <c r="B129" s="129"/>
      <c r="C129" s="130"/>
      <c r="D129" s="53"/>
      <c r="E129" s="53"/>
      <c r="F129" s="18"/>
      <c r="G129" s="131"/>
      <c r="I129" s="20"/>
    </row>
    <row r="130" spans="1:9" ht="12">
      <c r="A130" s="22"/>
      <c r="B130" s="129"/>
      <c r="C130" s="130"/>
      <c r="D130" s="53"/>
      <c r="E130" s="53"/>
      <c r="F130" s="18"/>
      <c r="G130" s="131"/>
      <c r="I130" s="20"/>
    </row>
    <row r="131" spans="1:9" ht="12">
      <c r="A131" s="22"/>
      <c r="B131" s="129"/>
      <c r="C131" s="130"/>
      <c r="D131" s="53"/>
      <c r="E131" s="53"/>
      <c r="F131" s="18"/>
      <c r="G131" s="131"/>
      <c r="I131" s="20"/>
    </row>
    <row r="132" spans="1:9" ht="12">
      <c r="A132" s="22"/>
      <c r="B132" s="129"/>
      <c r="C132" s="130"/>
      <c r="D132" s="53"/>
      <c r="E132" s="53"/>
      <c r="F132" s="18"/>
      <c r="G132" s="131"/>
      <c r="I132" s="20"/>
    </row>
    <row r="133" spans="1:9" ht="12">
      <c r="A133" s="22"/>
      <c r="B133" s="129"/>
      <c r="C133" s="130"/>
      <c r="D133" s="53"/>
      <c r="E133" s="53"/>
      <c r="F133" s="18"/>
      <c r="G133" s="131"/>
      <c r="I133" s="20"/>
    </row>
    <row r="134" spans="1:9" ht="12">
      <c r="A134" s="22"/>
      <c r="B134" s="129"/>
      <c r="C134" s="130"/>
      <c r="D134" s="53"/>
      <c r="E134" s="53"/>
      <c r="F134" s="18"/>
      <c r="G134" s="131"/>
      <c r="I134" s="20"/>
    </row>
    <row r="135" spans="1:9" ht="12">
      <c r="A135" s="22"/>
      <c r="B135" s="129"/>
      <c r="C135" s="130"/>
      <c r="D135" s="53"/>
      <c r="E135" s="53"/>
      <c r="F135" s="18"/>
      <c r="G135" s="131"/>
      <c r="I135" s="20"/>
    </row>
    <row r="136" spans="1:9" ht="12">
      <c r="A136" s="22"/>
      <c r="B136" s="129"/>
      <c r="C136" s="130"/>
      <c r="D136" s="53"/>
      <c r="E136" s="53"/>
      <c r="F136" s="18"/>
      <c r="G136" s="131"/>
      <c r="I136" s="20"/>
    </row>
    <row r="137" spans="1:9" ht="12">
      <c r="A137" s="22"/>
      <c r="B137" s="129"/>
      <c r="C137" s="130"/>
      <c r="D137" s="53"/>
      <c r="E137" s="53"/>
      <c r="F137" s="18"/>
      <c r="G137" s="131"/>
      <c r="I137" s="20"/>
    </row>
    <row r="138" spans="1:9" ht="12">
      <c r="A138" s="22"/>
      <c r="B138" s="129"/>
      <c r="C138" s="130"/>
      <c r="D138" s="53"/>
      <c r="E138" s="53"/>
      <c r="F138" s="18"/>
      <c r="G138" s="131"/>
      <c r="I138" s="20"/>
    </row>
    <row r="139" spans="1:9" ht="12">
      <c r="A139" s="22"/>
      <c r="B139" s="129"/>
      <c r="C139" s="130"/>
      <c r="D139" s="53"/>
      <c r="E139" s="53"/>
      <c r="F139" s="18"/>
      <c r="G139" s="131"/>
      <c r="I139" s="20"/>
    </row>
    <row r="140" spans="1:9" ht="12">
      <c r="A140" s="22"/>
      <c r="B140" s="129"/>
      <c r="C140" s="130"/>
      <c r="D140" s="53"/>
      <c r="E140" s="53"/>
      <c r="F140" s="18"/>
      <c r="G140" s="131"/>
      <c r="I140" s="20"/>
    </row>
    <row r="141" spans="1:9" ht="12">
      <c r="A141" s="22"/>
      <c r="B141" s="129"/>
      <c r="C141" s="130"/>
      <c r="D141" s="53"/>
      <c r="E141" s="53"/>
      <c r="F141" s="18"/>
      <c r="G141" s="131"/>
      <c r="I141" s="20"/>
    </row>
    <row r="142" spans="1:9" ht="12">
      <c r="A142" s="22"/>
      <c r="B142" s="129"/>
      <c r="C142" s="130"/>
      <c r="D142" s="53"/>
      <c r="E142" s="53"/>
      <c r="F142" s="18"/>
      <c r="G142" s="131"/>
      <c r="I142" s="20"/>
    </row>
    <row r="143" spans="1:9" ht="12">
      <c r="A143" s="22"/>
      <c r="B143" s="129"/>
      <c r="C143" s="130"/>
      <c r="D143" s="53"/>
      <c r="E143" s="53"/>
      <c r="F143" s="18"/>
      <c r="G143" s="131"/>
      <c r="I143" s="20"/>
    </row>
    <row r="144" spans="1:9" ht="12">
      <c r="A144" s="22"/>
      <c r="B144" s="129"/>
      <c r="C144" s="130"/>
      <c r="D144" s="53"/>
      <c r="E144" s="53"/>
      <c r="F144" s="18"/>
      <c r="G144" s="131"/>
      <c r="I144" s="20"/>
    </row>
    <row r="145" spans="1:9" ht="12">
      <c r="A145" s="22"/>
      <c r="B145" s="129"/>
      <c r="C145" s="130"/>
      <c r="D145" s="53"/>
      <c r="E145" s="53"/>
      <c r="F145" s="18"/>
      <c r="G145" s="131"/>
      <c r="I145" s="20"/>
    </row>
    <row r="146" spans="1:9" ht="12">
      <c r="A146" s="22"/>
      <c r="B146" s="129"/>
      <c r="C146" s="130"/>
      <c r="D146" s="53"/>
      <c r="E146" s="53"/>
      <c r="F146" s="18"/>
      <c r="G146" s="131"/>
      <c r="I146" s="20"/>
    </row>
    <row r="147" spans="1:9" ht="12">
      <c r="A147" s="22"/>
      <c r="B147" s="129"/>
      <c r="C147" s="130"/>
      <c r="D147" s="53"/>
      <c r="E147" s="53"/>
      <c r="F147" s="18"/>
      <c r="G147" s="131"/>
      <c r="I147" s="20"/>
    </row>
    <row r="148" spans="1:9" ht="12">
      <c r="A148" s="22"/>
      <c r="B148" s="129"/>
      <c r="C148" s="130"/>
      <c r="D148" s="53"/>
      <c r="E148" s="53"/>
      <c r="F148" s="18"/>
      <c r="G148" s="131"/>
      <c r="I148" s="20"/>
    </row>
    <row r="149" spans="1:9" ht="12">
      <c r="A149" s="22"/>
      <c r="B149" s="129"/>
      <c r="C149" s="130"/>
      <c r="D149" s="53"/>
      <c r="E149" s="53"/>
      <c r="F149" s="18"/>
      <c r="G149" s="131"/>
      <c r="I149" s="20"/>
    </row>
    <row r="150" spans="1:9" ht="12">
      <c r="A150" s="22"/>
      <c r="B150" s="129"/>
      <c r="C150" s="130"/>
      <c r="D150" s="53"/>
      <c r="E150" s="53"/>
      <c r="F150" s="18"/>
      <c r="G150" s="131"/>
      <c r="I150" s="20"/>
    </row>
    <row r="151" spans="1:9" ht="12">
      <c r="A151" s="22"/>
      <c r="B151" s="129"/>
      <c r="C151" s="130"/>
      <c r="D151" s="53"/>
      <c r="E151" s="53"/>
      <c r="F151" s="18"/>
      <c r="G151" s="131"/>
      <c r="I151" s="20"/>
    </row>
    <row r="152" spans="1:9" ht="12">
      <c r="A152" s="22"/>
      <c r="B152" s="129"/>
      <c r="C152" s="130"/>
      <c r="D152" s="53"/>
      <c r="E152" s="53"/>
      <c r="F152" s="18"/>
      <c r="G152" s="131"/>
      <c r="I152" s="20"/>
    </row>
    <row r="153" spans="1:9" ht="12">
      <c r="A153" s="22"/>
      <c r="B153" s="129"/>
      <c r="C153" s="130"/>
      <c r="D153" s="53"/>
      <c r="E153" s="53"/>
      <c r="F153" s="18"/>
      <c r="G153" s="131"/>
      <c r="I153" s="20"/>
    </row>
    <row r="154" spans="1:9" ht="12">
      <c r="A154" s="22"/>
      <c r="B154" s="129"/>
      <c r="C154" s="130"/>
      <c r="D154" s="53"/>
      <c r="E154" s="53"/>
      <c r="F154" s="18"/>
      <c r="G154" s="131"/>
      <c r="I154" s="20"/>
    </row>
    <row r="155" spans="1:9" ht="12">
      <c r="A155" s="22"/>
      <c r="B155" s="129"/>
      <c r="C155" s="130"/>
      <c r="D155" s="53"/>
      <c r="E155" s="53"/>
      <c r="F155" s="18"/>
      <c r="G155" s="131"/>
      <c r="I155" s="20"/>
    </row>
    <row r="156" spans="1:9" ht="12">
      <c r="A156" s="22"/>
      <c r="B156" s="129"/>
      <c r="C156" s="130"/>
      <c r="D156" s="53"/>
      <c r="E156" s="53"/>
      <c r="F156" s="18"/>
      <c r="G156" s="131"/>
      <c r="I156" s="20"/>
    </row>
    <row r="157" spans="1:9" ht="12">
      <c r="A157" s="22"/>
      <c r="B157" s="129"/>
      <c r="C157" s="130"/>
      <c r="D157" s="53"/>
      <c r="E157" s="53"/>
      <c r="F157" s="18"/>
      <c r="G157" s="131"/>
      <c r="I157" s="20"/>
    </row>
    <row r="158" spans="1:9" ht="12">
      <c r="A158" s="22"/>
      <c r="B158" s="129"/>
      <c r="C158" s="130"/>
      <c r="D158" s="53"/>
      <c r="E158" s="53"/>
      <c r="F158" s="18"/>
      <c r="G158" s="131"/>
      <c r="I158" s="20"/>
    </row>
    <row r="159" spans="1:9" ht="12">
      <c r="A159" s="22"/>
      <c r="B159" s="129"/>
      <c r="C159" s="130"/>
      <c r="D159" s="53"/>
      <c r="E159" s="53"/>
      <c r="F159" s="18"/>
      <c r="G159" s="131"/>
      <c r="I159" s="20"/>
    </row>
    <row r="160" spans="1:9" ht="12">
      <c r="A160" s="22"/>
      <c r="B160" s="129"/>
      <c r="C160" s="130"/>
      <c r="D160" s="53"/>
      <c r="E160" s="53"/>
      <c r="F160" s="18"/>
      <c r="G160" s="131"/>
      <c r="I160" s="20"/>
    </row>
    <row r="161" spans="1:9" ht="12">
      <c r="A161" s="22"/>
      <c r="B161" s="129"/>
      <c r="C161" s="130"/>
      <c r="D161" s="53"/>
      <c r="E161" s="53"/>
      <c r="F161" s="18"/>
      <c r="G161" s="131"/>
      <c r="I161" s="20"/>
    </row>
    <row r="162" spans="1:9" ht="12">
      <c r="A162" s="22"/>
      <c r="B162" s="129"/>
      <c r="C162" s="130"/>
      <c r="D162" s="53"/>
      <c r="E162" s="53"/>
      <c r="F162" s="18"/>
      <c r="G162" s="131"/>
      <c r="I162" s="20"/>
    </row>
    <row r="163" spans="1:9" ht="12">
      <c r="A163" s="22"/>
      <c r="B163" s="129"/>
      <c r="C163" s="130"/>
      <c r="D163" s="53"/>
      <c r="E163" s="53"/>
      <c r="F163" s="18"/>
      <c r="G163" s="131"/>
      <c r="I163" s="20"/>
    </row>
    <row r="164" spans="1:9" ht="12">
      <c r="A164" s="22"/>
      <c r="B164" s="129"/>
      <c r="C164" s="130"/>
      <c r="D164" s="53"/>
      <c r="E164" s="53"/>
      <c r="F164" s="18"/>
      <c r="G164" s="131"/>
      <c r="I164" s="20"/>
    </row>
    <row r="165" spans="1:9" ht="12">
      <c r="A165" s="22"/>
      <c r="B165" s="129"/>
      <c r="C165" s="130"/>
      <c r="D165" s="53"/>
      <c r="E165" s="53"/>
      <c r="F165" s="18"/>
      <c r="G165" s="131"/>
      <c r="I165" s="20"/>
    </row>
    <row r="166" spans="1:9" ht="12">
      <c r="A166" s="22"/>
      <c r="B166" s="129"/>
      <c r="C166" s="130"/>
      <c r="D166" s="53"/>
      <c r="E166" s="53"/>
      <c r="F166" s="18"/>
      <c r="G166" s="131"/>
      <c r="I166" s="20"/>
    </row>
    <row r="167" spans="1:9" ht="12">
      <c r="A167" s="22"/>
      <c r="B167" s="129"/>
      <c r="C167" s="130"/>
      <c r="D167" s="53"/>
      <c r="E167" s="53"/>
      <c r="F167" s="18"/>
      <c r="G167" s="131"/>
      <c r="I167" s="20"/>
    </row>
    <row r="168" spans="1:9" ht="12">
      <c r="A168" s="22"/>
      <c r="B168" s="129"/>
      <c r="C168" s="130"/>
      <c r="D168" s="53"/>
      <c r="E168" s="53"/>
      <c r="F168" s="18"/>
      <c r="G168" s="131"/>
      <c r="I168" s="20"/>
    </row>
    <row r="169" spans="1:9" ht="12">
      <c r="A169" s="22"/>
      <c r="B169" s="129"/>
      <c r="C169" s="130"/>
      <c r="D169" s="53"/>
      <c r="E169" s="53"/>
      <c r="F169" s="18"/>
      <c r="G169" s="131"/>
      <c r="I169" s="20"/>
    </row>
    <row r="170" spans="1:9" ht="12">
      <c r="A170" s="22"/>
      <c r="B170" s="129"/>
      <c r="C170" s="130"/>
      <c r="D170" s="53"/>
      <c r="E170" s="53"/>
      <c r="F170" s="18"/>
      <c r="G170" s="131"/>
      <c r="I170" s="20"/>
    </row>
    <row r="171" spans="1:9" ht="12">
      <c r="A171" s="22"/>
      <c r="B171" s="129"/>
      <c r="C171" s="130"/>
      <c r="D171" s="53"/>
      <c r="E171" s="53"/>
      <c r="F171" s="18"/>
      <c r="G171" s="131"/>
      <c r="I171" s="20"/>
    </row>
    <row r="172" spans="1:9" ht="12">
      <c r="A172" s="22"/>
      <c r="B172" s="129"/>
      <c r="C172" s="130"/>
      <c r="D172" s="53"/>
      <c r="E172" s="53"/>
      <c r="F172" s="18"/>
      <c r="G172" s="131"/>
      <c r="I172" s="20"/>
    </row>
    <row r="173" spans="1:9" ht="12">
      <c r="A173" s="22"/>
      <c r="B173" s="129"/>
      <c r="C173" s="130"/>
      <c r="D173" s="53"/>
      <c r="E173" s="53"/>
      <c r="F173" s="18"/>
      <c r="G173" s="131"/>
      <c r="I173" s="20"/>
    </row>
    <row r="174" spans="1:9" ht="12">
      <c r="A174" s="22"/>
      <c r="B174" s="129"/>
      <c r="C174" s="130"/>
      <c r="D174" s="53"/>
      <c r="E174" s="53"/>
      <c r="F174" s="18"/>
      <c r="G174" s="131"/>
      <c r="I174" s="20"/>
    </row>
    <row r="175" spans="1:9" ht="12">
      <c r="A175" s="22"/>
      <c r="B175" s="129"/>
      <c r="C175" s="130"/>
      <c r="D175" s="53"/>
      <c r="E175" s="53"/>
      <c r="F175" s="18"/>
      <c r="G175" s="131"/>
      <c r="I175" s="20"/>
    </row>
    <row r="176" spans="1:9" ht="12">
      <c r="A176" s="22"/>
      <c r="B176" s="129"/>
      <c r="C176" s="130"/>
      <c r="D176" s="53"/>
      <c r="E176" s="53"/>
      <c r="F176" s="18"/>
      <c r="G176" s="131"/>
      <c r="I176" s="20"/>
    </row>
    <row r="177" spans="1:9" ht="12">
      <c r="A177" s="22"/>
      <c r="B177" s="129"/>
      <c r="C177" s="130"/>
      <c r="D177" s="53"/>
      <c r="E177" s="53"/>
      <c r="F177" s="18"/>
      <c r="G177" s="131"/>
      <c r="I177" s="20"/>
    </row>
    <row r="178" spans="1:9" ht="12">
      <c r="A178" s="22"/>
      <c r="B178" s="129"/>
      <c r="C178" s="130"/>
      <c r="D178" s="53"/>
      <c r="E178" s="53"/>
      <c r="F178" s="18"/>
      <c r="G178" s="131"/>
      <c r="I178" s="20"/>
    </row>
    <row r="179" spans="1:9" ht="12">
      <c r="A179" s="22"/>
      <c r="B179" s="129"/>
      <c r="C179" s="130"/>
      <c r="D179" s="53"/>
      <c r="E179" s="53"/>
      <c r="F179" s="18"/>
      <c r="G179" s="131"/>
      <c r="I179" s="20"/>
    </row>
    <row r="180" spans="1:9" ht="12">
      <c r="A180" s="22"/>
      <c r="B180" s="129"/>
      <c r="C180" s="130"/>
      <c r="D180" s="53"/>
      <c r="E180" s="53"/>
      <c r="F180" s="18"/>
      <c r="G180" s="131"/>
      <c r="I180" s="20"/>
    </row>
    <row r="181" spans="1:9" ht="12">
      <c r="A181" s="22"/>
      <c r="B181" s="129"/>
      <c r="C181" s="130"/>
      <c r="D181" s="53"/>
      <c r="E181" s="53"/>
      <c r="F181" s="18"/>
      <c r="G181" s="131"/>
      <c r="I181" s="20"/>
    </row>
    <row r="182" spans="1:9" ht="12">
      <c r="A182" s="22"/>
      <c r="B182" s="129"/>
      <c r="C182" s="130"/>
      <c r="D182" s="53"/>
      <c r="E182" s="53"/>
      <c r="F182" s="18"/>
      <c r="G182" s="131"/>
      <c r="I182" s="20"/>
    </row>
    <row r="183" spans="1:9" ht="12">
      <c r="A183" s="22"/>
      <c r="B183" s="129"/>
      <c r="C183" s="130"/>
      <c r="D183" s="53"/>
      <c r="E183" s="53"/>
      <c r="F183" s="18"/>
      <c r="G183" s="131"/>
      <c r="I183" s="20"/>
    </row>
    <row r="184" spans="1:9" ht="12">
      <c r="A184" s="22"/>
      <c r="B184" s="129"/>
      <c r="C184" s="130"/>
      <c r="D184" s="53"/>
      <c r="E184" s="53"/>
      <c r="F184" s="18"/>
      <c r="G184" s="131"/>
      <c r="I184" s="20"/>
    </row>
    <row r="185" spans="1:9" ht="12">
      <c r="A185" s="22"/>
      <c r="B185" s="129"/>
      <c r="C185" s="130"/>
      <c r="D185" s="53"/>
      <c r="E185" s="53"/>
      <c r="F185" s="18"/>
      <c r="G185" s="131"/>
      <c r="I185" s="20"/>
    </row>
    <row r="186" spans="1:9" ht="12">
      <c r="A186" s="22"/>
      <c r="B186" s="129"/>
      <c r="C186" s="130"/>
      <c r="D186" s="53"/>
      <c r="E186" s="53"/>
      <c r="F186" s="18"/>
      <c r="G186" s="131"/>
      <c r="I186" s="20"/>
    </row>
    <row r="187" spans="1:9" ht="12">
      <c r="A187" s="22"/>
      <c r="B187" s="129"/>
      <c r="C187" s="130"/>
      <c r="D187" s="53"/>
      <c r="E187" s="53"/>
      <c r="F187" s="18"/>
      <c r="G187" s="131"/>
      <c r="I187" s="20"/>
    </row>
    <row r="188" spans="1:9" ht="12">
      <c r="A188" s="22"/>
      <c r="B188" s="129"/>
      <c r="C188" s="130"/>
      <c r="D188" s="53"/>
      <c r="E188" s="53"/>
      <c r="F188" s="18"/>
      <c r="G188" s="131"/>
      <c r="I188" s="20"/>
    </row>
    <row r="189" spans="1:9" ht="12">
      <c r="A189" s="22"/>
      <c r="B189" s="129"/>
      <c r="C189" s="130"/>
      <c r="D189" s="53"/>
      <c r="E189" s="53"/>
      <c r="F189" s="18"/>
      <c r="G189" s="131"/>
      <c r="I189" s="20"/>
    </row>
    <row r="190" spans="1:9" ht="12">
      <c r="A190" s="22"/>
      <c r="B190" s="129"/>
      <c r="C190" s="130"/>
      <c r="D190" s="53"/>
      <c r="E190" s="53"/>
      <c r="F190" s="18"/>
      <c r="G190" s="131"/>
      <c r="I190" s="20"/>
    </row>
    <row r="191" spans="1:9" ht="12">
      <c r="A191" s="22"/>
      <c r="B191" s="129"/>
      <c r="C191" s="130"/>
      <c r="D191" s="53"/>
      <c r="E191" s="53"/>
      <c r="F191" s="18"/>
      <c r="G191" s="131"/>
      <c r="I191" s="20"/>
    </row>
    <row r="192" spans="1:9" ht="12">
      <c r="A192" s="22"/>
      <c r="B192" s="129"/>
      <c r="C192" s="130"/>
      <c r="D192" s="53"/>
      <c r="E192" s="53"/>
      <c r="F192" s="18"/>
      <c r="G192" s="131"/>
      <c r="I192" s="20"/>
    </row>
    <row r="193" spans="1:9" ht="12">
      <c r="A193" s="22"/>
      <c r="B193" s="129"/>
      <c r="C193" s="130"/>
      <c r="D193" s="53"/>
      <c r="E193" s="53"/>
      <c r="F193" s="18"/>
      <c r="G193" s="131"/>
      <c r="I193" s="20"/>
    </row>
    <row r="194" spans="1:9" ht="12">
      <c r="A194" s="22"/>
      <c r="B194" s="129"/>
      <c r="C194" s="130"/>
      <c r="D194" s="53"/>
      <c r="E194" s="53"/>
      <c r="F194" s="18"/>
      <c r="G194" s="131"/>
      <c r="I194" s="20"/>
    </row>
    <row r="195" spans="1:9" ht="12">
      <c r="A195" s="22"/>
      <c r="B195" s="129"/>
      <c r="C195" s="130"/>
      <c r="D195" s="53"/>
      <c r="E195" s="53"/>
      <c r="F195" s="18"/>
      <c r="G195" s="131"/>
      <c r="I195" s="20"/>
    </row>
    <row r="196" spans="1:9" ht="12">
      <c r="A196" s="22"/>
      <c r="B196" s="129"/>
      <c r="C196" s="130"/>
      <c r="D196" s="53"/>
      <c r="E196" s="53"/>
      <c r="F196" s="18"/>
      <c r="G196" s="131"/>
      <c r="I196" s="20"/>
    </row>
    <row r="197" spans="1:9" ht="12">
      <c r="A197" s="22"/>
      <c r="B197" s="129"/>
      <c r="C197" s="130"/>
      <c r="D197" s="53"/>
      <c r="E197" s="53"/>
      <c r="F197" s="18"/>
      <c r="G197" s="131"/>
      <c r="I197" s="20"/>
    </row>
    <row r="198" spans="1:9" ht="12">
      <c r="A198" s="22"/>
      <c r="B198" s="129"/>
      <c r="C198" s="130"/>
      <c r="D198" s="53"/>
      <c r="E198" s="53"/>
      <c r="F198" s="18"/>
      <c r="G198" s="131"/>
      <c r="I198" s="20"/>
    </row>
    <row r="199" spans="1:9" ht="12">
      <c r="A199" s="22"/>
      <c r="B199" s="129"/>
      <c r="C199" s="130"/>
      <c r="D199" s="53"/>
      <c r="E199" s="53"/>
      <c r="F199" s="18"/>
      <c r="G199" s="131"/>
      <c r="I199" s="20"/>
    </row>
    <row r="200" spans="1:9" ht="12">
      <c r="A200" s="22"/>
      <c r="B200" s="129"/>
      <c r="C200" s="130"/>
      <c r="D200" s="53"/>
      <c r="E200" s="53"/>
      <c r="F200" s="18"/>
      <c r="G200" s="131"/>
      <c r="I200" s="20"/>
    </row>
    <row r="201" spans="1:9" ht="12">
      <c r="A201" s="22"/>
      <c r="B201" s="129"/>
      <c r="C201" s="130"/>
      <c r="D201" s="53"/>
      <c r="E201" s="53"/>
      <c r="F201" s="18"/>
      <c r="G201" s="131"/>
      <c r="I201" s="20"/>
    </row>
    <row r="202" spans="1:9" ht="12">
      <c r="A202" s="22"/>
      <c r="B202" s="129"/>
      <c r="C202" s="130"/>
      <c r="D202" s="53"/>
      <c r="E202" s="53"/>
      <c r="F202" s="18"/>
      <c r="G202" s="131"/>
      <c r="I202" s="20"/>
    </row>
    <row r="203" spans="1:9" ht="12">
      <c r="A203" s="22"/>
      <c r="B203" s="129"/>
      <c r="C203" s="130"/>
      <c r="D203" s="53"/>
      <c r="E203" s="53"/>
      <c r="F203" s="18"/>
      <c r="G203" s="131"/>
      <c r="I203" s="20"/>
    </row>
    <row r="204" spans="1:9" ht="12">
      <c r="A204" s="22"/>
      <c r="B204" s="129"/>
      <c r="C204" s="130"/>
      <c r="D204" s="53"/>
      <c r="E204" s="53"/>
      <c r="F204" s="18"/>
      <c r="G204" s="131"/>
      <c r="I204" s="20"/>
    </row>
    <row r="205" spans="1:9" ht="12">
      <c r="A205" s="22"/>
      <c r="B205" s="129"/>
      <c r="C205" s="130"/>
      <c r="D205" s="53"/>
      <c r="E205" s="53"/>
      <c r="F205" s="18"/>
      <c r="G205" s="131"/>
      <c r="I205" s="20"/>
    </row>
    <row r="206" spans="1:9" ht="12">
      <c r="A206" s="22"/>
      <c r="B206" s="129"/>
      <c r="C206" s="130"/>
      <c r="D206" s="53"/>
      <c r="E206" s="53"/>
      <c r="F206" s="18"/>
      <c r="G206" s="131"/>
      <c r="I206" s="20"/>
    </row>
    <row r="207" spans="1:9" ht="12">
      <c r="A207" s="22"/>
      <c r="B207" s="129"/>
      <c r="C207" s="130"/>
      <c r="D207" s="53"/>
      <c r="E207" s="53"/>
      <c r="F207" s="18"/>
      <c r="G207" s="131"/>
      <c r="I207" s="20"/>
    </row>
    <row r="208" spans="1:9" ht="12">
      <c r="A208" s="22"/>
      <c r="B208" s="129"/>
      <c r="C208" s="130"/>
      <c r="D208" s="53"/>
      <c r="E208" s="53"/>
      <c r="F208" s="18"/>
      <c r="G208" s="131"/>
      <c r="I208" s="20"/>
    </row>
    <row r="209" spans="1:9" ht="12">
      <c r="A209" s="22"/>
      <c r="B209" s="129"/>
      <c r="C209" s="130"/>
      <c r="D209" s="53"/>
      <c r="E209" s="53"/>
      <c r="F209" s="18"/>
      <c r="G209" s="131"/>
      <c r="I209" s="20"/>
    </row>
    <row r="210" spans="1:9" ht="12">
      <c r="A210" s="22"/>
      <c r="B210" s="129"/>
      <c r="C210" s="130"/>
      <c r="D210" s="53"/>
      <c r="E210" s="53"/>
      <c r="F210" s="18"/>
      <c r="G210" s="131"/>
      <c r="I210" s="20"/>
    </row>
    <row r="211" spans="1:9" ht="12">
      <c r="A211" s="22"/>
      <c r="B211" s="129"/>
      <c r="C211" s="130"/>
      <c r="D211" s="53"/>
      <c r="E211" s="53"/>
      <c r="F211" s="18"/>
      <c r="G211" s="131"/>
      <c r="I211" s="20"/>
    </row>
    <row r="212" spans="1:9" ht="12">
      <c r="A212" s="22"/>
      <c r="B212" s="129"/>
      <c r="C212" s="130"/>
      <c r="D212" s="53"/>
      <c r="E212" s="53"/>
      <c r="F212" s="18"/>
      <c r="G212" s="131"/>
      <c r="I212" s="20"/>
    </row>
    <row r="213" spans="1:9" ht="12">
      <c r="A213" s="22"/>
      <c r="B213" s="129"/>
      <c r="C213" s="130"/>
      <c r="D213" s="53"/>
      <c r="E213" s="53"/>
      <c r="F213" s="18"/>
      <c r="G213" s="131"/>
      <c r="I213" s="20"/>
    </row>
    <row r="214" spans="1:9" ht="12">
      <c r="A214" s="22"/>
      <c r="B214" s="129"/>
      <c r="C214" s="130"/>
      <c r="D214" s="53"/>
      <c r="E214" s="53"/>
      <c r="F214" s="18"/>
      <c r="G214" s="131"/>
      <c r="I214" s="20"/>
    </row>
    <row r="215" spans="1:9" ht="12">
      <c r="A215" s="22"/>
      <c r="B215" s="129"/>
      <c r="C215" s="130"/>
      <c r="D215" s="53"/>
      <c r="E215" s="53"/>
      <c r="F215" s="18"/>
      <c r="G215" s="131"/>
      <c r="I215" s="20"/>
    </row>
    <row r="216" spans="1:9" ht="12">
      <c r="A216" s="22"/>
      <c r="B216" s="129"/>
      <c r="C216" s="130"/>
      <c r="D216" s="53"/>
      <c r="E216" s="53"/>
      <c r="F216" s="18"/>
      <c r="G216" s="131"/>
      <c r="I216" s="20"/>
    </row>
    <row r="217" spans="1:9" ht="12">
      <c r="A217" s="22"/>
      <c r="B217" s="129"/>
      <c r="C217" s="130"/>
      <c r="D217" s="53"/>
      <c r="E217" s="53"/>
      <c r="F217" s="18"/>
      <c r="G217" s="131"/>
      <c r="I217" s="20"/>
    </row>
    <row r="218" spans="1:9" ht="12">
      <c r="A218" s="22"/>
      <c r="B218" s="129"/>
      <c r="C218" s="130"/>
      <c r="D218" s="53"/>
      <c r="E218" s="53"/>
      <c r="F218" s="18"/>
      <c r="G218" s="131"/>
      <c r="I218" s="20"/>
    </row>
    <row r="219" spans="1:9" ht="12">
      <c r="A219" s="22"/>
      <c r="B219" s="129"/>
      <c r="C219" s="130"/>
      <c r="D219" s="53"/>
      <c r="E219" s="53"/>
      <c r="F219" s="18"/>
      <c r="G219" s="131"/>
      <c r="I219" s="20"/>
    </row>
    <row r="220" spans="1:9" ht="12">
      <c r="A220" s="22"/>
      <c r="B220" s="129"/>
      <c r="C220" s="130"/>
      <c r="D220" s="53"/>
      <c r="E220" s="53"/>
      <c r="F220" s="18"/>
      <c r="G220" s="131"/>
      <c r="I220" s="20"/>
    </row>
    <row r="221" spans="1:9" ht="12">
      <c r="A221" s="22"/>
      <c r="B221" s="129"/>
      <c r="C221" s="130"/>
      <c r="D221" s="53"/>
      <c r="E221" s="53"/>
      <c r="F221" s="18"/>
      <c r="G221" s="131"/>
      <c r="I221" s="20"/>
    </row>
    <row r="222" spans="1:9" ht="12">
      <c r="A222" s="22"/>
      <c r="B222" s="129"/>
      <c r="C222" s="130"/>
      <c r="D222" s="53"/>
      <c r="E222" s="53"/>
      <c r="F222" s="18"/>
      <c r="G222" s="131"/>
      <c r="I222" s="20"/>
    </row>
    <row r="223" spans="1:9" ht="12">
      <c r="A223" s="22"/>
      <c r="B223" s="129"/>
      <c r="C223" s="130"/>
      <c r="D223" s="53"/>
      <c r="E223" s="53"/>
      <c r="F223" s="18"/>
      <c r="G223" s="131"/>
      <c r="I223" s="20"/>
    </row>
    <row r="224" spans="1:9" ht="12">
      <c r="A224" s="22"/>
      <c r="B224" s="129"/>
      <c r="C224" s="130"/>
      <c r="D224" s="53"/>
      <c r="E224" s="53"/>
      <c r="F224" s="18"/>
      <c r="G224" s="131"/>
      <c r="I224" s="20"/>
    </row>
    <row r="225" spans="1:9" ht="12">
      <c r="A225" s="22"/>
      <c r="B225" s="129"/>
      <c r="C225" s="130"/>
      <c r="D225" s="53"/>
      <c r="E225" s="53"/>
      <c r="F225" s="18"/>
      <c r="G225" s="131"/>
      <c r="I225" s="20"/>
    </row>
    <row r="226" spans="1:9" ht="12">
      <c r="A226" s="22"/>
      <c r="B226" s="129"/>
      <c r="C226" s="130"/>
      <c r="D226" s="53"/>
      <c r="E226" s="53"/>
      <c r="F226" s="18"/>
      <c r="G226" s="131"/>
      <c r="I226" s="20"/>
    </row>
    <row r="227" spans="1:9" ht="12">
      <c r="A227" s="22"/>
      <c r="B227" s="129"/>
      <c r="C227" s="130"/>
      <c r="D227" s="53"/>
      <c r="E227" s="53"/>
      <c r="F227" s="18"/>
      <c r="G227" s="131"/>
      <c r="I227" s="20"/>
    </row>
    <row r="228" spans="1:9" ht="12">
      <c r="A228" s="22"/>
      <c r="B228" s="129"/>
      <c r="C228" s="130"/>
      <c r="D228" s="53"/>
      <c r="E228" s="53"/>
      <c r="F228" s="18"/>
      <c r="G228" s="131"/>
      <c r="I228" s="20"/>
    </row>
    <row r="229" spans="1:9" ht="12">
      <c r="A229" s="22"/>
      <c r="B229" s="129"/>
      <c r="C229" s="130"/>
      <c r="D229" s="53"/>
      <c r="E229" s="53"/>
      <c r="F229" s="18"/>
      <c r="G229" s="131"/>
      <c r="I229" s="20"/>
    </row>
    <row r="230" spans="1:9" ht="12">
      <c r="A230" s="22"/>
      <c r="B230" s="129"/>
      <c r="C230" s="130"/>
      <c r="D230" s="53"/>
      <c r="E230" s="53"/>
      <c r="F230" s="18"/>
      <c r="G230" s="131"/>
      <c r="I230" s="20"/>
    </row>
    <row r="231" spans="1:9" ht="12">
      <c r="A231" s="22"/>
      <c r="B231" s="129"/>
      <c r="C231" s="130"/>
      <c r="D231" s="53"/>
      <c r="E231" s="53"/>
      <c r="F231" s="18"/>
      <c r="G231" s="131"/>
      <c r="I231" s="20"/>
    </row>
    <row r="232" spans="1:9" ht="12">
      <c r="A232" s="22"/>
      <c r="B232" s="129"/>
      <c r="C232" s="130"/>
      <c r="D232" s="53"/>
      <c r="E232" s="53"/>
      <c r="F232" s="18"/>
      <c r="G232" s="131"/>
      <c r="I232" s="20"/>
    </row>
    <row r="233" spans="1:9" ht="12">
      <c r="A233" s="22"/>
      <c r="B233" s="129"/>
      <c r="C233" s="130"/>
      <c r="D233" s="53"/>
      <c r="E233" s="53"/>
      <c r="F233" s="18"/>
      <c r="G233" s="131"/>
      <c r="I233" s="20"/>
    </row>
    <row r="234" spans="1:9" ht="12">
      <c r="A234" s="22"/>
      <c r="B234" s="129"/>
      <c r="C234" s="130"/>
      <c r="D234" s="53"/>
      <c r="E234" s="53"/>
      <c r="F234" s="18"/>
      <c r="G234" s="131"/>
      <c r="I234" s="20"/>
    </row>
    <row r="235" spans="1:9" ht="12">
      <c r="A235" s="22"/>
      <c r="B235" s="129"/>
      <c r="C235" s="130"/>
      <c r="D235" s="53"/>
      <c r="E235" s="53"/>
      <c r="F235" s="18"/>
      <c r="G235" s="131"/>
      <c r="I235" s="20"/>
    </row>
    <row r="236" spans="1:9" ht="12">
      <c r="A236" s="22"/>
      <c r="B236" s="129"/>
      <c r="C236" s="130"/>
      <c r="D236" s="53"/>
      <c r="E236" s="53"/>
      <c r="F236" s="18"/>
      <c r="G236" s="131"/>
      <c r="I236" s="20"/>
    </row>
    <row r="237" spans="1:9" ht="12">
      <c r="A237" s="22"/>
      <c r="B237" s="129"/>
      <c r="C237" s="130"/>
      <c r="D237" s="53"/>
      <c r="E237" s="53"/>
      <c r="F237" s="18"/>
      <c r="G237" s="131"/>
      <c r="I237" s="20"/>
    </row>
    <row r="238" spans="1:9" ht="12">
      <c r="A238" s="22"/>
      <c r="B238" s="129"/>
      <c r="C238" s="130"/>
      <c r="D238" s="53"/>
      <c r="E238" s="53"/>
      <c r="F238" s="18"/>
      <c r="G238" s="131"/>
      <c r="I238" s="20"/>
    </row>
    <row r="239" spans="1:9" ht="12">
      <c r="A239" s="22"/>
      <c r="B239" s="129"/>
      <c r="C239" s="130"/>
      <c r="D239" s="53"/>
      <c r="E239" s="53"/>
      <c r="F239" s="18"/>
      <c r="G239" s="131"/>
      <c r="I239" s="20"/>
    </row>
    <row r="240" spans="1:9" ht="12">
      <c r="A240" s="22"/>
      <c r="B240" s="129"/>
      <c r="C240" s="130"/>
      <c r="D240" s="53"/>
      <c r="E240" s="53"/>
      <c r="F240" s="18"/>
      <c r="G240" s="131"/>
      <c r="I240" s="20"/>
    </row>
    <row r="241" spans="1:9" ht="12">
      <c r="A241" s="22"/>
      <c r="B241" s="129"/>
      <c r="C241" s="130"/>
      <c r="D241" s="53"/>
      <c r="E241" s="53"/>
      <c r="F241" s="18"/>
      <c r="G241" s="131"/>
      <c r="I241" s="20"/>
    </row>
    <row r="242" spans="1:9" ht="12">
      <c r="A242" s="22"/>
      <c r="B242" s="129"/>
      <c r="C242" s="130"/>
      <c r="D242" s="53"/>
      <c r="E242" s="53"/>
      <c r="F242" s="18"/>
      <c r="G242" s="131"/>
      <c r="I242" s="20"/>
    </row>
    <row r="243" spans="1:9" ht="12">
      <c r="A243" s="22"/>
      <c r="B243" s="129"/>
      <c r="C243" s="130"/>
      <c r="D243" s="53"/>
      <c r="E243" s="53"/>
      <c r="F243" s="18"/>
      <c r="G243" s="131"/>
      <c r="I243" s="20"/>
    </row>
    <row r="244" spans="1:9" ht="12">
      <c r="A244" s="22"/>
      <c r="B244" s="129"/>
      <c r="C244" s="130"/>
      <c r="D244" s="53"/>
      <c r="E244" s="53"/>
      <c r="F244" s="18"/>
      <c r="G244" s="131"/>
      <c r="I244" s="20"/>
    </row>
    <row r="245" spans="1:9" ht="12">
      <c r="A245" s="22"/>
      <c r="B245" s="129"/>
      <c r="C245" s="130"/>
      <c r="D245" s="53"/>
      <c r="E245" s="53"/>
      <c r="F245" s="18"/>
      <c r="G245" s="131"/>
      <c r="I245" s="20"/>
    </row>
    <row r="246" spans="1:9" ht="12">
      <c r="A246" s="22"/>
      <c r="B246" s="129"/>
      <c r="C246" s="130"/>
      <c r="D246" s="53"/>
      <c r="E246" s="53"/>
      <c r="F246" s="18"/>
      <c r="G246" s="131"/>
      <c r="I246" s="20"/>
    </row>
    <row r="247" spans="1:9" ht="12">
      <c r="A247" s="22"/>
      <c r="B247" s="129"/>
      <c r="C247" s="130"/>
      <c r="D247" s="53"/>
      <c r="E247" s="53"/>
      <c r="F247" s="18"/>
      <c r="G247" s="131"/>
      <c r="I247" s="20"/>
    </row>
    <row r="248" spans="1:9" ht="12">
      <c r="A248" s="22"/>
      <c r="B248" s="129"/>
      <c r="C248" s="130"/>
      <c r="D248" s="53"/>
      <c r="E248" s="53"/>
      <c r="F248" s="18"/>
      <c r="G248" s="131"/>
      <c r="I248" s="20"/>
    </row>
    <row r="249" spans="1:9" ht="12">
      <c r="A249" s="22"/>
      <c r="B249" s="129"/>
      <c r="C249" s="130"/>
      <c r="D249" s="53"/>
      <c r="E249" s="53"/>
      <c r="F249" s="18"/>
      <c r="G249" s="131"/>
      <c r="I249" s="20"/>
    </row>
    <row r="250" spans="1:9" ht="12">
      <c r="A250" s="22"/>
      <c r="B250" s="129"/>
      <c r="C250" s="130"/>
      <c r="D250" s="53"/>
      <c r="E250" s="53"/>
      <c r="F250" s="18"/>
      <c r="G250" s="131"/>
      <c r="I250" s="20"/>
    </row>
    <row r="251" spans="1:9" ht="12">
      <c r="A251" s="22"/>
      <c r="B251" s="129"/>
      <c r="C251" s="130"/>
      <c r="D251" s="53"/>
      <c r="E251" s="53"/>
      <c r="F251" s="18"/>
      <c r="G251" s="131"/>
      <c r="I251" s="20"/>
    </row>
    <row r="252" spans="1:9" ht="12">
      <c r="A252" s="22"/>
      <c r="B252" s="129"/>
      <c r="C252" s="130"/>
      <c r="D252" s="53"/>
      <c r="E252" s="53"/>
      <c r="F252" s="18"/>
      <c r="G252" s="131"/>
      <c r="I252" s="20"/>
    </row>
    <row r="253" spans="1:9" ht="12">
      <c r="A253" s="22"/>
      <c r="B253" s="129"/>
      <c r="C253" s="130"/>
      <c r="D253" s="53"/>
      <c r="E253" s="53"/>
      <c r="F253" s="18"/>
      <c r="G253" s="131"/>
      <c r="I253" s="20"/>
    </row>
    <row r="254" spans="1:9" ht="12">
      <c r="A254" s="22"/>
      <c r="B254" s="129"/>
      <c r="C254" s="130"/>
      <c r="D254" s="53"/>
      <c r="E254" s="53"/>
      <c r="F254" s="18"/>
      <c r="G254" s="131"/>
      <c r="I254" s="20"/>
    </row>
    <row r="255" spans="1:9" ht="12">
      <c r="A255" s="22"/>
      <c r="B255" s="129"/>
      <c r="C255" s="130"/>
      <c r="D255" s="53"/>
      <c r="E255" s="53"/>
      <c r="F255" s="18"/>
      <c r="G255" s="131"/>
      <c r="I255" s="20"/>
    </row>
    <row r="256" spans="1:9" ht="12">
      <c r="A256" s="22"/>
      <c r="B256" s="129"/>
      <c r="C256" s="130"/>
      <c r="D256" s="53"/>
      <c r="E256" s="53"/>
      <c r="F256" s="18"/>
      <c r="G256" s="131"/>
      <c r="I256" s="20"/>
    </row>
    <row r="257" spans="1:9" ht="12">
      <c r="A257" s="22"/>
      <c r="B257" s="129"/>
      <c r="C257" s="130"/>
      <c r="D257" s="53"/>
      <c r="E257" s="53"/>
      <c r="F257" s="18"/>
      <c r="G257" s="131"/>
      <c r="I257" s="20"/>
    </row>
    <row r="258" spans="1:9" ht="12">
      <c r="A258" s="22"/>
      <c r="B258" s="129"/>
      <c r="C258" s="130"/>
      <c r="D258" s="53"/>
      <c r="E258" s="53"/>
      <c r="F258" s="18"/>
      <c r="G258" s="131"/>
      <c r="I258" s="20"/>
    </row>
    <row r="259" spans="1:9" ht="12">
      <c r="A259" s="22"/>
      <c r="B259" s="129"/>
      <c r="C259" s="130"/>
      <c r="D259" s="53"/>
      <c r="E259" s="53"/>
      <c r="F259" s="18"/>
      <c r="G259" s="131"/>
      <c r="I259" s="20"/>
    </row>
    <row r="260" spans="1:9" ht="12">
      <c r="A260" s="22"/>
      <c r="B260" s="129"/>
      <c r="C260" s="130"/>
      <c r="D260" s="53"/>
      <c r="E260" s="53"/>
      <c r="F260" s="18"/>
      <c r="G260" s="131"/>
      <c r="I260" s="20"/>
    </row>
    <row r="261" spans="1:9" ht="12">
      <c r="A261" s="22"/>
      <c r="B261" s="129"/>
      <c r="C261" s="130"/>
      <c r="D261" s="53"/>
      <c r="E261" s="53"/>
      <c r="F261" s="18"/>
      <c r="G261" s="131"/>
      <c r="I261" s="20"/>
    </row>
    <row r="262" spans="1:9" ht="12">
      <c r="A262" s="22"/>
      <c r="B262" s="129"/>
      <c r="C262" s="130"/>
      <c r="D262" s="53"/>
      <c r="E262" s="53"/>
      <c r="F262" s="18"/>
      <c r="G262" s="131"/>
      <c r="I262" s="20"/>
    </row>
    <row r="263" spans="1:9" ht="12">
      <c r="A263" s="22"/>
      <c r="B263" s="129"/>
      <c r="C263" s="130"/>
      <c r="D263" s="53"/>
      <c r="E263" s="53"/>
      <c r="F263" s="18"/>
      <c r="G263" s="131"/>
      <c r="I263" s="20"/>
    </row>
    <row r="264" spans="1:9" ht="12">
      <c r="A264" s="22"/>
      <c r="B264" s="129"/>
      <c r="C264" s="130"/>
      <c r="D264" s="53"/>
      <c r="E264" s="53"/>
      <c r="F264" s="18"/>
      <c r="G264" s="131"/>
      <c r="I264" s="20"/>
    </row>
    <row r="265" spans="1:9" ht="12">
      <c r="A265" s="22"/>
      <c r="B265" s="129"/>
      <c r="C265" s="130"/>
      <c r="D265" s="53"/>
      <c r="E265" s="53"/>
      <c r="F265" s="18"/>
      <c r="G265" s="131"/>
      <c r="I265" s="20"/>
    </row>
    <row r="266" spans="1:9" ht="12">
      <c r="A266" s="22"/>
      <c r="B266" s="129"/>
      <c r="C266" s="130"/>
      <c r="D266" s="53"/>
      <c r="E266" s="53"/>
      <c r="F266" s="18"/>
      <c r="G266" s="131"/>
      <c r="I266" s="20"/>
    </row>
    <row r="267" spans="1:9" ht="12">
      <c r="A267" s="22"/>
      <c r="B267" s="129"/>
      <c r="C267" s="130"/>
      <c r="D267" s="53"/>
      <c r="E267" s="53"/>
      <c r="F267" s="18"/>
      <c r="G267" s="131"/>
      <c r="I267" s="20"/>
    </row>
    <row r="268" spans="1:9" ht="12">
      <c r="A268" s="22"/>
      <c r="B268" s="129"/>
      <c r="C268" s="130"/>
      <c r="D268" s="53"/>
      <c r="E268" s="53"/>
      <c r="F268" s="18"/>
      <c r="G268" s="131"/>
      <c r="I268" s="20"/>
    </row>
    <row r="269" spans="1:9" ht="12">
      <c r="A269" s="22"/>
      <c r="B269" s="129"/>
      <c r="C269" s="130"/>
      <c r="D269" s="53"/>
      <c r="E269" s="53"/>
      <c r="F269" s="18"/>
      <c r="G269" s="131"/>
      <c r="I269" s="20"/>
    </row>
    <row r="270" spans="1:9" ht="12">
      <c r="A270" s="22"/>
      <c r="B270" s="129"/>
      <c r="C270" s="130"/>
      <c r="D270" s="53"/>
      <c r="E270" s="53"/>
      <c r="F270" s="18"/>
      <c r="G270" s="131"/>
      <c r="I270" s="20"/>
    </row>
    <row r="271" spans="1:9" ht="12">
      <c r="A271" s="22"/>
      <c r="B271" s="129"/>
      <c r="C271" s="130"/>
      <c r="D271" s="53"/>
      <c r="E271" s="53"/>
      <c r="F271" s="18"/>
      <c r="G271" s="131"/>
      <c r="I271" s="20"/>
    </row>
    <row r="272" spans="1:9" ht="12">
      <c r="A272" s="22"/>
      <c r="B272" s="129"/>
      <c r="C272" s="130"/>
      <c r="D272" s="53"/>
      <c r="E272" s="53"/>
      <c r="F272" s="18"/>
      <c r="G272" s="131"/>
      <c r="I272" s="20"/>
    </row>
    <row r="273" spans="1:9" ht="12">
      <c r="A273" s="22"/>
      <c r="B273" s="129"/>
      <c r="C273" s="130"/>
      <c r="D273" s="53"/>
      <c r="E273" s="53"/>
      <c r="F273" s="18"/>
      <c r="G273" s="131"/>
      <c r="I273" s="20"/>
    </row>
    <row r="274" spans="1:9" ht="12">
      <c r="A274" s="22"/>
      <c r="B274" s="129"/>
      <c r="C274" s="130"/>
      <c r="D274" s="53"/>
      <c r="E274" s="53"/>
      <c r="F274" s="18"/>
      <c r="G274" s="131"/>
      <c r="I274" s="20"/>
    </row>
    <row r="275" spans="1:9" ht="12">
      <c r="A275" s="22"/>
      <c r="B275" s="129"/>
      <c r="C275" s="130"/>
      <c r="D275" s="53"/>
      <c r="E275" s="53"/>
      <c r="F275" s="18"/>
      <c r="G275" s="131"/>
      <c r="I275" s="20"/>
    </row>
    <row r="276" spans="1:9" ht="12">
      <c r="A276" s="22"/>
      <c r="B276" s="129"/>
      <c r="C276" s="130"/>
      <c r="D276" s="53"/>
      <c r="E276" s="53"/>
      <c r="F276" s="18"/>
      <c r="G276" s="131"/>
      <c r="I276" s="20"/>
    </row>
    <row r="277" spans="1:9" ht="12">
      <c r="A277" s="22"/>
      <c r="B277" s="129"/>
      <c r="C277" s="130"/>
      <c r="D277" s="53"/>
      <c r="E277" s="53"/>
      <c r="F277" s="18"/>
      <c r="G277" s="131"/>
      <c r="I277" s="20"/>
    </row>
    <row r="278" spans="1:9" ht="12">
      <c r="A278" s="22"/>
      <c r="B278" s="129"/>
      <c r="C278" s="130"/>
      <c r="D278" s="53"/>
      <c r="E278" s="53"/>
      <c r="F278" s="18"/>
      <c r="G278" s="131"/>
      <c r="I278" s="20"/>
    </row>
    <row r="279" spans="1:9" ht="12">
      <c r="A279" s="22"/>
      <c r="B279" s="129"/>
      <c r="C279" s="130"/>
      <c r="D279" s="53"/>
      <c r="E279" s="53"/>
      <c r="F279" s="18"/>
      <c r="G279" s="131"/>
      <c r="I279" s="20"/>
    </row>
    <row r="280" spans="1:9" ht="12">
      <c r="A280" s="22"/>
      <c r="B280" s="129"/>
      <c r="C280" s="130"/>
      <c r="D280" s="53"/>
      <c r="E280" s="53"/>
      <c r="F280" s="18"/>
      <c r="G280" s="131"/>
      <c r="I280" s="20"/>
    </row>
    <row r="281" spans="1:9" ht="12">
      <c r="A281" s="22"/>
      <c r="B281" s="129"/>
      <c r="C281" s="130"/>
      <c r="D281" s="53"/>
      <c r="E281" s="53"/>
      <c r="F281" s="18"/>
      <c r="G281" s="131"/>
      <c r="I281" s="20"/>
    </row>
    <row r="282" spans="1:9" ht="12">
      <c r="A282" s="22"/>
      <c r="B282" s="129"/>
      <c r="C282" s="130"/>
      <c r="D282" s="53"/>
      <c r="E282" s="53"/>
      <c r="F282" s="18"/>
      <c r="G282" s="131"/>
      <c r="I282" s="20"/>
    </row>
    <row r="283" spans="1:9" ht="12">
      <c r="A283" s="22"/>
      <c r="B283" s="129"/>
      <c r="C283" s="130"/>
      <c r="D283" s="53"/>
      <c r="E283" s="53"/>
      <c r="F283" s="18"/>
      <c r="G283" s="131"/>
      <c r="I283" s="20"/>
    </row>
    <row r="284" spans="1:9" ht="12">
      <c r="A284" s="22"/>
      <c r="B284" s="129"/>
      <c r="C284" s="130"/>
      <c r="D284" s="53"/>
      <c r="E284" s="53"/>
      <c r="F284" s="18"/>
      <c r="G284" s="131"/>
      <c r="I284" s="20"/>
    </row>
    <row r="285" spans="1:9" ht="12">
      <c r="A285" s="22"/>
      <c r="B285" s="129"/>
      <c r="C285" s="130"/>
      <c r="D285" s="53"/>
      <c r="E285" s="53"/>
      <c r="F285" s="18"/>
      <c r="G285" s="131"/>
      <c r="I285" s="20"/>
    </row>
    <row r="286" spans="1:9" ht="12">
      <c r="A286" s="22"/>
      <c r="B286" s="129"/>
      <c r="C286" s="130"/>
      <c r="D286" s="53"/>
      <c r="E286" s="53"/>
      <c r="F286" s="18"/>
      <c r="G286" s="131"/>
      <c r="I286" s="20"/>
    </row>
    <row r="287" spans="1:9" ht="12">
      <c r="A287" s="22"/>
      <c r="B287" s="129"/>
      <c r="C287" s="130"/>
      <c r="D287" s="53"/>
      <c r="E287" s="53"/>
      <c r="F287" s="18"/>
      <c r="G287" s="131"/>
      <c r="I287" s="20"/>
    </row>
    <row r="288" spans="1:9" ht="12">
      <c r="A288" s="22"/>
      <c r="B288" s="129"/>
      <c r="C288" s="130"/>
      <c r="D288" s="53"/>
      <c r="E288" s="53"/>
      <c r="F288" s="18"/>
      <c r="G288" s="131"/>
      <c r="I288" s="20"/>
    </row>
    <row r="289" spans="1:9" ht="12">
      <c r="A289" s="22"/>
      <c r="B289" s="129"/>
      <c r="C289" s="130"/>
      <c r="D289" s="53"/>
      <c r="E289" s="53"/>
      <c r="F289" s="18"/>
      <c r="G289" s="131"/>
      <c r="I289" s="20"/>
    </row>
    <row r="290" spans="1:9" ht="12">
      <c r="A290" s="22"/>
      <c r="B290" s="129"/>
      <c r="C290" s="130"/>
      <c r="D290" s="53"/>
      <c r="E290" s="53"/>
      <c r="F290" s="18"/>
      <c r="G290" s="131"/>
      <c r="I290" s="20"/>
    </row>
    <row r="291" spans="1:9" ht="12">
      <c r="A291" s="22"/>
      <c r="B291" s="129"/>
      <c r="C291" s="130"/>
      <c r="D291" s="53"/>
      <c r="E291" s="53"/>
      <c r="F291" s="18"/>
      <c r="G291" s="131"/>
      <c r="I291" s="20"/>
    </row>
    <row r="292" spans="1:9" ht="12">
      <c r="A292" s="22"/>
      <c r="B292" s="129"/>
      <c r="C292" s="130"/>
      <c r="D292" s="53"/>
      <c r="E292" s="53"/>
      <c r="F292" s="18"/>
      <c r="G292" s="131"/>
      <c r="I292" s="20"/>
    </row>
    <row r="293" spans="1:9" ht="12">
      <c r="A293" s="22"/>
      <c r="B293" s="129"/>
      <c r="C293" s="130"/>
      <c r="D293" s="53"/>
      <c r="E293" s="53"/>
      <c r="F293" s="18"/>
      <c r="G293" s="131"/>
      <c r="I293" s="20"/>
    </row>
    <row r="294" spans="1:9" ht="12">
      <c r="A294" s="22"/>
      <c r="B294" s="129"/>
      <c r="C294" s="130"/>
      <c r="D294" s="53"/>
      <c r="E294" s="53"/>
      <c r="F294" s="18"/>
      <c r="G294" s="131"/>
      <c r="I294" s="20"/>
    </row>
    <row r="295" spans="1:9" ht="12">
      <c r="A295" s="22"/>
      <c r="B295" s="129"/>
      <c r="C295" s="130"/>
      <c r="D295" s="53"/>
      <c r="E295" s="53"/>
      <c r="F295" s="18"/>
      <c r="G295" s="131"/>
      <c r="I295" s="20"/>
    </row>
    <row r="296" spans="1:9" ht="12">
      <c r="A296" s="22"/>
      <c r="B296" s="129"/>
      <c r="C296" s="130"/>
      <c r="D296" s="53"/>
      <c r="E296" s="53"/>
      <c r="F296" s="18"/>
      <c r="G296" s="131"/>
      <c r="I296" s="20"/>
    </row>
    <row r="297" spans="1:9" ht="12">
      <c r="A297" s="22"/>
      <c r="B297" s="129"/>
      <c r="C297" s="130"/>
      <c r="D297" s="53"/>
      <c r="E297" s="53"/>
      <c r="F297" s="18"/>
      <c r="G297" s="131"/>
      <c r="I297" s="20"/>
    </row>
    <row r="298" spans="1:9" ht="12">
      <c r="A298" s="22"/>
      <c r="B298" s="129"/>
      <c r="C298" s="130"/>
      <c r="D298" s="53"/>
      <c r="E298" s="53"/>
      <c r="F298" s="18"/>
      <c r="G298" s="131"/>
      <c r="I298" s="20"/>
    </row>
    <row r="299" spans="1:9" ht="12">
      <c r="A299" s="22"/>
      <c r="B299" s="129"/>
      <c r="C299" s="130"/>
      <c r="D299" s="53"/>
      <c r="E299" s="53"/>
      <c r="F299" s="18"/>
      <c r="G299" s="131"/>
      <c r="I299" s="20"/>
    </row>
    <row r="300" spans="1:9" ht="12">
      <c r="A300" s="22"/>
      <c r="B300" s="129"/>
      <c r="C300" s="130"/>
      <c r="D300" s="53"/>
      <c r="E300" s="53"/>
      <c r="F300" s="18"/>
      <c r="G300" s="131"/>
      <c r="I300" s="20"/>
    </row>
    <row r="301" spans="1:9" ht="12">
      <c r="A301" s="22"/>
      <c r="B301" s="129"/>
      <c r="C301" s="130"/>
      <c r="D301" s="53"/>
      <c r="E301" s="53"/>
      <c r="F301" s="18"/>
      <c r="G301" s="131"/>
      <c r="I301" s="20"/>
    </row>
    <row r="302" spans="1:9" ht="12">
      <c r="A302" s="22"/>
      <c r="B302" s="129"/>
      <c r="C302" s="130"/>
      <c r="D302" s="53"/>
      <c r="E302" s="53"/>
      <c r="F302" s="18"/>
      <c r="G302" s="131"/>
      <c r="I302" s="20"/>
    </row>
    <row r="303" spans="1:9" ht="12">
      <c r="A303" s="22"/>
      <c r="B303" s="129"/>
      <c r="C303" s="130"/>
      <c r="D303" s="53"/>
      <c r="E303" s="53"/>
      <c r="F303" s="18"/>
      <c r="G303" s="131"/>
      <c r="I303" s="20"/>
    </row>
    <row r="304" spans="1:9" ht="12">
      <c r="A304" s="22"/>
      <c r="B304" s="129"/>
      <c r="C304" s="130"/>
      <c r="D304" s="53"/>
      <c r="E304" s="53"/>
      <c r="F304" s="18"/>
      <c r="G304" s="131"/>
      <c r="I304" s="20"/>
    </row>
    <row r="305" spans="1:9" ht="12">
      <c r="A305" s="22"/>
      <c r="B305" s="129"/>
      <c r="C305" s="130"/>
      <c r="D305" s="53"/>
      <c r="E305" s="53"/>
      <c r="F305" s="18"/>
      <c r="G305" s="131"/>
      <c r="I305" s="20"/>
    </row>
    <row r="306" spans="1:9" ht="12">
      <c r="A306" s="22"/>
      <c r="B306" s="129"/>
      <c r="C306" s="130"/>
      <c r="D306" s="53"/>
      <c r="E306" s="53"/>
      <c r="F306" s="18"/>
      <c r="G306" s="131"/>
      <c r="I306" s="20"/>
    </row>
    <row r="307" spans="1:9" ht="12">
      <c r="A307" s="22"/>
      <c r="B307" s="129"/>
      <c r="C307" s="130"/>
      <c r="D307" s="53"/>
      <c r="E307" s="53"/>
      <c r="F307" s="18"/>
      <c r="G307" s="131"/>
      <c r="I307" s="20"/>
    </row>
    <row r="308" spans="1:9" ht="12">
      <c r="A308" s="22"/>
      <c r="B308" s="129"/>
      <c r="C308" s="130"/>
      <c r="D308" s="53"/>
      <c r="E308" s="53"/>
      <c r="F308" s="18"/>
      <c r="G308" s="131"/>
      <c r="I308" s="20"/>
    </row>
    <row r="309" spans="1:9" ht="12">
      <c r="A309" s="22"/>
      <c r="B309" s="129"/>
      <c r="C309" s="130"/>
      <c r="D309" s="53"/>
      <c r="E309" s="53"/>
      <c r="F309" s="18"/>
      <c r="G309" s="131"/>
      <c r="I309" s="20"/>
    </row>
    <row r="310" spans="1:9" ht="12">
      <c r="A310" s="22"/>
      <c r="B310" s="129"/>
      <c r="C310" s="130"/>
      <c r="D310" s="53"/>
      <c r="E310" s="53"/>
      <c r="F310" s="18"/>
      <c r="G310" s="131"/>
      <c r="I310" s="20"/>
    </row>
    <row r="311" spans="1:9" ht="12">
      <c r="A311" s="22"/>
      <c r="B311" s="129"/>
      <c r="C311" s="130"/>
      <c r="D311" s="53"/>
      <c r="E311" s="53"/>
      <c r="F311" s="18"/>
      <c r="G311" s="131"/>
      <c r="I311" s="20"/>
    </row>
    <row r="312" spans="1:9" ht="12">
      <c r="A312" s="22"/>
      <c r="B312" s="129"/>
      <c r="C312" s="130"/>
      <c r="D312" s="53"/>
      <c r="E312" s="53"/>
      <c r="F312" s="18"/>
      <c r="G312" s="131"/>
      <c r="I312" s="20"/>
    </row>
    <row r="313" spans="1:9" ht="12">
      <c r="A313" s="22"/>
      <c r="B313" s="129"/>
      <c r="C313" s="130"/>
      <c r="D313" s="53"/>
      <c r="E313" s="53"/>
      <c r="F313" s="18"/>
      <c r="G313" s="131"/>
      <c r="I313" s="20"/>
    </row>
    <row r="314" spans="1:9" ht="12">
      <c r="A314" s="22"/>
      <c r="B314" s="129"/>
      <c r="C314" s="130"/>
      <c r="D314" s="53"/>
      <c r="E314" s="53"/>
      <c r="F314" s="18"/>
      <c r="G314" s="131"/>
      <c r="I314" s="20"/>
    </row>
    <row r="315" spans="1:9" ht="12">
      <c r="A315" s="22"/>
      <c r="B315" s="129"/>
      <c r="C315" s="130"/>
      <c r="D315" s="53"/>
      <c r="E315" s="53"/>
      <c r="F315" s="18"/>
      <c r="G315" s="131"/>
      <c r="I315" s="20"/>
    </row>
    <row r="316" spans="1:9" ht="12">
      <c r="A316" s="22"/>
      <c r="B316" s="129"/>
      <c r="C316" s="130"/>
      <c r="D316" s="53"/>
      <c r="E316" s="53"/>
      <c r="F316" s="18"/>
      <c r="G316" s="131"/>
      <c r="I316" s="20"/>
    </row>
    <row r="317" spans="1:9" ht="12">
      <c r="A317" s="22"/>
      <c r="B317" s="129"/>
      <c r="C317" s="130"/>
      <c r="D317" s="53"/>
      <c r="E317" s="53"/>
      <c r="F317" s="18"/>
      <c r="G317" s="131"/>
      <c r="I317" s="20"/>
    </row>
    <row r="318" spans="1:9" ht="12">
      <c r="A318" s="22"/>
      <c r="B318" s="129"/>
      <c r="C318" s="130"/>
      <c r="D318" s="53"/>
      <c r="E318" s="53"/>
      <c r="F318" s="18"/>
      <c r="G318" s="131"/>
      <c r="I318" s="20"/>
    </row>
    <row r="319" spans="1:9" ht="12">
      <c r="A319" s="22"/>
      <c r="B319" s="129"/>
      <c r="C319" s="130"/>
      <c r="D319" s="53"/>
      <c r="E319" s="53"/>
      <c r="F319" s="18"/>
      <c r="G319" s="131"/>
      <c r="I319" s="20"/>
    </row>
    <row r="320" spans="1:9" ht="12">
      <c r="A320" s="22"/>
      <c r="B320" s="129"/>
      <c r="C320" s="130"/>
      <c r="D320" s="53"/>
      <c r="E320" s="53"/>
      <c r="F320" s="18"/>
      <c r="G320" s="131"/>
      <c r="I320" s="20"/>
    </row>
    <row r="321" spans="1:9" ht="12">
      <c r="A321" s="22"/>
      <c r="B321" s="129"/>
      <c r="C321" s="130"/>
      <c r="D321" s="53"/>
      <c r="E321" s="53"/>
      <c r="F321" s="18"/>
      <c r="G321" s="131"/>
      <c r="I321" s="20"/>
    </row>
    <row r="322" spans="1:9" ht="12">
      <c r="A322" s="22"/>
      <c r="B322" s="129"/>
      <c r="C322" s="130"/>
      <c r="D322" s="53"/>
      <c r="E322" s="53"/>
      <c r="F322" s="18"/>
      <c r="G322" s="131"/>
      <c r="I322" s="20"/>
    </row>
    <row r="323" spans="1:9" ht="12">
      <c r="A323" s="22"/>
      <c r="B323" s="129"/>
      <c r="C323" s="130"/>
      <c r="D323" s="53"/>
      <c r="E323" s="53"/>
      <c r="F323" s="18"/>
      <c r="G323" s="131"/>
      <c r="I323" s="20"/>
    </row>
    <row r="324" spans="1:9" ht="12">
      <c r="A324" s="22"/>
      <c r="B324" s="129"/>
      <c r="C324" s="130"/>
      <c r="D324" s="53"/>
      <c r="E324" s="53"/>
      <c r="F324" s="18"/>
      <c r="G324" s="131"/>
      <c r="I324" s="20"/>
    </row>
    <row r="325" spans="1:9" ht="12">
      <c r="A325" s="22"/>
      <c r="B325" s="129"/>
      <c r="C325" s="130"/>
      <c r="D325" s="53"/>
      <c r="E325" s="53"/>
      <c r="F325" s="18"/>
      <c r="G325" s="131"/>
      <c r="I325" s="20"/>
    </row>
    <row r="326" spans="1:9" ht="12">
      <c r="A326" s="22"/>
      <c r="B326" s="129"/>
      <c r="C326" s="130"/>
      <c r="D326" s="53"/>
      <c r="E326" s="53"/>
      <c r="F326" s="18"/>
      <c r="G326" s="131"/>
      <c r="I326" s="20"/>
    </row>
    <row r="327" spans="1:9" ht="12">
      <c r="A327" s="22"/>
      <c r="B327" s="129"/>
      <c r="C327" s="130"/>
      <c r="D327" s="53"/>
      <c r="E327" s="53"/>
      <c r="F327" s="18"/>
      <c r="G327" s="131"/>
      <c r="I327" s="20"/>
    </row>
    <row r="328" spans="1:9" ht="12">
      <c r="A328" s="22"/>
      <c r="B328" s="129"/>
      <c r="C328" s="130"/>
      <c r="D328" s="53"/>
      <c r="E328" s="53"/>
      <c r="F328" s="18"/>
      <c r="G328" s="131"/>
      <c r="I328" s="20"/>
    </row>
    <row r="329" spans="1:9" ht="12">
      <c r="A329" s="22"/>
      <c r="B329" s="129"/>
      <c r="C329" s="130"/>
      <c r="D329" s="53"/>
      <c r="E329" s="53"/>
      <c r="F329" s="18"/>
      <c r="G329" s="131"/>
      <c r="I329" s="20"/>
    </row>
    <row r="330" spans="1:9" ht="12">
      <c r="A330" s="22"/>
      <c r="B330" s="129"/>
      <c r="C330" s="130"/>
      <c r="D330" s="53"/>
      <c r="E330" s="53"/>
      <c r="F330" s="18"/>
      <c r="G330" s="131"/>
      <c r="I330" s="20"/>
    </row>
    <row r="331" spans="1:9" ht="12">
      <c r="A331" s="22"/>
      <c r="B331" s="129"/>
      <c r="C331" s="130"/>
      <c r="D331" s="53"/>
      <c r="E331" s="53"/>
      <c r="F331" s="18"/>
      <c r="G331" s="131"/>
      <c r="I331" s="20"/>
    </row>
    <row r="332" spans="1:9" ht="12">
      <c r="A332" s="22"/>
      <c r="B332" s="129"/>
      <c r="C332" s="130"/>
      <c r="D332" s="53"/>
      <c r="E332" s="53"/>
      <c r="F332" s="18"/>
      <c r="G332" s="131"/>
      <c r="I332" s="20"/>
    </row>
    <row r="333" spans="1:9" ht="12">
      <c r="A333" s="22"/>
      <c r="B333" s="129"/>
      <c r="C333" s="130"/>
      <c r="D333" s="53"/>
      <c r="E333" s="53"/>
      <c r="F333" s="18"/>
      <c r="G333" s="131"/>
      <c r="I333" s="20"/>
    </row>
    <row r="334" spans="1:9" ht="12">
      <c r="A334" s="22"/>
      <c r="B334" s="129"/>
      <c r="C334" s="130"/>
      <c r="D334" s="53"/>
      <c r="E334" s="53"/>
      <c r="F334" s="18"/>
      <c r="G334" s="131"/>
      <c r="I334" s="20"/>
    </row>
    <row r="335" spans="1:9" ht="12">
      <c r="A335" s="22"/>
      <c r="B335" s="129"/>
      <c r="C335" s="130"/>
      <c r="D335" s="53"/>
      <c r="E335" s="53"/>
      <c r="F335" s="18"/>
      <c r="G335" s="131"/>
      <c r="I335" s="20"/>
    </row>
    <row r="336" spans="1:9" ht="12">
      <c r="A336" s="22"/>
      <c r="B336" s="129"/>
      <c r="C336" s="130"/>
      <c r="D336" s="53"/>
      <c r="E336" s="53"/>
      <c r="F336" s="18"/>
      <c r="G336" s="131"/>
      <c r="I336" s="20"/>
    </row>
    <row r="337" spans="1:9" ht="12">
      <c r="A337" s="22"/>
      <c r="B337" s="129"/>
      <c r="C337" s="130"/>
      <c r="D337" s="53"/>
      <c r="E337" s="53"/>
      <c r="F337" s="18"/>
      <c r="G337" s="131"/>
      <c r="I337" s="20"/>
    </row>
    <row r="338" spans="1:9" ht="12">
      <c r="A338" s="22"/>
      <c r="B338" s="129"/>
      <c r="C338" s="130"/>
      <c r="D338" s="53"/>
      <c r="E338" s="53"/>
      <c r="F338" s="18"/>
      <c r="G338" s="131"/>
      <c r="I338" s="20"/>
    </row>
    <row r="339" spans="1:9" ht="12">
      <c r="A339" s="22"/>
      <c r="B339" s="129"/>
      <c r="C339" s="130"/>
      <c r="D339" s="53"/>
      <c r="E339" s="53"/>
      <c r="F339" s="18"/>
      <c r="G339" s="131"/>
      <c r="I339" s="20"/>
    </row>
    <row r="340" spans="1:9" ht="12">
      <c r="A340" s="22"/>
      <c r="B340" s="129"/>
      <c r="C340" s="130"/>
      <c r="D340" s="53"/>
      <c r="E340" s="53"/>
      <c r="F340" s="18"/>
      <c r="G340" s="131"/>
      <c r="I340" s="20"/>
    </row>
    <row r="341" spans="1:9" ht="12">
      <c r="A341" s="22"/>
      <c r="B341" s="129"/>
      <c r="C341" s="130"/>
      <c r="D341" s="53"/>
      <c r="E341" s="53"/>
      <c r="F341" s="18"/>
      <c r="G341" s="131"/>
      <c r="I341" s="20"/>
    </row>
    <row r="342" spans="1:9" ht="12">
      <c r="A342" s="22"/>
      <c r="B342" s="129"/>
      <c r="C342" s="130"/>
      <c r="D342" s="53"/>
      <c r="E342" s="53"/>
      <c r="F342" s="18"/>
      <c r="G342" s="131"/>
      <c r="I342" s="20"/>
    </row>
    <row r="343" spans="1:9" ht="12">
      <c r="A343" s="22"/>
      <c r="B343" s="129"/>
      <c r="C343" s="130"/>
      <c r="D343" s="53"/>
      <c r="E343" s="53"/>
      <c r="F343" s="18"/>
      <c r="G343" s="131"/>
      <c r="I343" s="20"/>
    </row>
    <row r="344" spans="1:9" ht="12">
      <c r="A344" s="22"/>
      <c r="B344" s="129"/>
      <c r="C344" s="130"/>
      <c r="D344" s="53"/>
      <c r="E344" s="53"/>
      <c r="F344" s="18"/>
      <c r="G344" s="131"/>
      <c r="I344" s="20"/>
    </row>
    <row r="345" spans="1:9" ht="12">
      <c r="A345" s="22"/>
      <c r="B345" s="129"/>
      <c r="C345" s="130"/>
      <c r="D345" s="53"/>
      <c r="E345" s="53"/>
      <c r="F345" s="18"/>
      <c r="G345" s="131"/>
      <c r="I345" s="20"/>
    </row>
    <row r="346" spans="1:9" ht="12">
      <c r="A346" s="22"/>
      <c r="B346" s="129"/>
      <c r="C346" s="130"/>
      <c r="D346" s="53"/>
      <c r="E346" s="53"/>
      <c r="F346" s="18"/>
      <c r="G346" s="131"/>
      <c r="I346" s="20"/>
    </row>
    <row r="347" spans="1:9" ht="12">
      <c r="A347" s="22"/>
      <c r="B347" s="129"/>
      <c r="C347" s="130"/>
      <c r="D347" s="53"/>
      <c r="E347" s="53"/>
      <c r="F347" s="18"/>
      <c r="G347" s="131"/>
      <c r="I347" s="20"/>
    </row>
    <row r="348" spans="1:9" ht="12">
      <c r="A348" s="22"/>
      <c r="B348" s="129"/>
      <c r="C348" s="130"/>
      <c r="D348" s="53"/>
      <c r="E348" s="53"/>
      <c r="F348" s="18"/>
      <c r="G348" s="131"/>
      <c r="I348" s="20"/>
    </row>
    <row r="349" spans="1:9" ht="12">
      <c r="A349" s="22"/>
      <c r="B349" s="129"/>
      <c r="C349" s="130"/>
      <c r="D349" s="53"/>
      <c r="E349" s="53"/>
      <c r="F349" s="18"/>
      <c r="G349" s="131"/>
      <c r="I349" s="20"/>
    </row>
    <row r="350" spans="1:9" ht="12">
      <c r="A350" s="22"/>
      <c r="B350" s="129"/>
      <c r="C350" s="130"/>
      <c r="D350" s="53"/>
      <c r="E350" s="53"/>
      <c r="F350" s="18"/>
      <c r="G350" s="131"/>
      <c r="I350" s="20"/>
    </row>
    <row r="351" spans="1:9" ht="12">
      <c r="A351" s="22"/>
      <c r="B351" s="129"/>
      <c r="C351" s="130"/>
      <c r="D351" s="53"/>
      <c r="E351" s="53"/>
      <c r="F351" s="18"/>
      <c r="G351" s="131"/>
      <c r="I351" s="20"/>
    </row>
    <row r="352" spans="1:9" ht="12">
      <c r="A352" s="22"/>
      <c r="B352" s="129"/>
      <c r="C352" s="130"/>
      <c r="D352" s="53"/>
      <c r="E352" s="53"/>
      <c r="F352" s="18"/>
      <c r="G352" s="131"/>
      <c r="I352" s="20"/>
    </row>
    <row r="353" spans="1:9" ht="12">
      <c r="A353" s="22"/>
      <c r="B353" s="129"/>
      <c r="C353" s="130"/>
      <c r="D353" s="53"/>
      <c r="E353" s="53"/>
      <c r="F353" s="18"/>
      <c r="G353" s="131"/>
      <c r="I353" s="20"/>
    </row>
    <row r="354" spans="1:9" ht="12">
      <c r="A354" s="22"/>
      <c r="B354" s="129"/>
      <c r="C354" s="130"/>
      <c r="D354" s="53"/>
      <c r="E354" s="53"/>
      <c r="F354" s="18"/>
      <c r="G354" s="131"/>
      <c r="I354" s="20"/>
    </row>
    <row r="355" spans="1:9" ht="12">
      <c r="A355" s="22"/>
      <c r="B355" s="129"/>
      <c r="C355" s="130"/>
      <c r="D355" s="53"/>
      <c r="E355" s="53"/>
      <c r="F355" s="18"/>
      <c r="G355" s="131"/>
      <c r="I355" s="20"/>
    </row>
    <row r="356" spans="1:9" ht="12">
      <c r="A356" s="22"/>
      <c r="B356" s="129"/>
      <c r="C356" s="130"/>
      <c r="D356" s="53"/>
      <c r="E356" s="53"/>
      <c r="F356" s="18"/>
      <c r="G356" s="131"/>
      <c r="I356" s="20"/>
    </row>
    <row r="357" spans="1:9" ht="12">
      <c r="A357" s="22"/>
      <c r="B357" s="129"/>
      <c r="C357" s="130"/>
      <c r="D357" s="53"/>
      <c r="E357" s="53"/>
      <c r="F357" s="18"/>
      <c r="G357" s="131"/>
      <c r="I357" s="20"/>
    </row>
    <row r="358" spans="1:9" ht="12">
      <c r="A358" s="22"/>
      <c r="B358" s="129"/>
      <c r="C358" s="130"/>
      <c r="D358" s="53"/>
      <c r="E358" s="53"/>
      <c r="F358" s="18"/>
      <c r="G358" s="131"/>
      <c r="I358" s="20"/>
    </row>
    <row r="359" spans="1:9" ht="12">
      <c r="A359" s="22"/>
      <c r="B359" s="129"/>
      <c r="C359" s="130"/>
      <c r="D359" s="53"/>
      <c r="E359" s="53"/>
      <c r="F359" s="18"/>
      <c r="G359" s="131"/>
      <c r="I359" s="20"/>
    </row>
    <row r="360" spans="1:9" ht="12">
      <c r="A360" s="22"/>
      <c r="B360" s="129"/>
      <c r="C360" s="130"/>
      <c r="D360" s="53"/>
      <c r="E360" s="53"/>
      <c r="F360" s="18"/>
      <c r="G360" s="131"/>
      <c r="I360" s="20"/>
    </row>
    <row r="361" spans="1:9" ht="12">
      <c r="A361" s="22"/>
      <c r="B361" s="129"/>
      <c r="C361" s="130"/>
      <c r="D361" s="53"/>
      <c r="E361" s="53"/>
      <c r="F361" s="18"/>
      <c r="G361" s="131"/>
      <c r="I361" s="20"/>
    </row>
    <row r="362" spans="1:9" ht="12">
      <c r="A362" s="22"/>
      <c r="B362" s="129"/>
      <c r="C362" s="130"/>
      <c r="D362" s="53"/>
      <c r="E362" s="53"/>
      <c r="F362" s="18"/>
      <c r="G362" s="131"/>
      <c r="I362" s="20"/>
    </row>
    <row r="363" spans="1:9" ht="12">
      <c r="A363" s="22"/>
      <c r="B363" s="129"/>
      <c r="C363" s="130"/>
      <c r="D363" s="53"/>
      <c r="E363" s="53"/>
      <c r="F363" s="18"/>
      <c r="G363" s="131"/>
      <c r="I363" s="20"/>
    </row>
    <row r="364" spans="1:9" ht="12">
      <c r="A364" s="22"/>
      <c r="B364" s="129"/>
      <c r="C364" s="130"/>
      <c r="D364" s="53"/>
      <c r="E364" s="53"/>
      <c r="F364" s="18"/>
      <c r="G364" s="131"/>
      <c r="I364" s="20"/>
    </row>
    <row r="365" spans="1:9" ht="12">
      <c r="A365" s="22"/>
      <c r="B365" s="129"/>
      <c r="C365" s="130"/>
      <c r="D365" s="53"/>
      <c r="E365" s="53"/>
      <c r="F365" s="18"/>
      <c r="G365" s="131"/>
      <c r="I365" s="20"/>
    </row>
    <row r="366" spans="1:9" ht="12">
      <c r="A366" s="22"/>
      <c r="B366" s="129"/>
      <c r="C366" s="130"/>
      <c r="D366" s="53"/>
      <c r="E366" s="53"/>
      <c r="F366" s="18"/>
      <c r="G366" s="131"/>
      <c r="I366" s="20"/>
    </row>
    <row r="367" spans="1:9" ht="12">
      <c r="A367" s="22"/>
      <c r="B367" s="129"/>
      <c r="C367" s="130"/>
      <c r="D367" s="53"/>
      <c r="E367" s="53"/>
      <c r="F367" s="18"/>
      <c r="G367" s="131"/>
      <c r="I367" s="20"/>
    </row>
    <row r="368" spans="1:9" ht="12">
      <c r="A368" s="22"/>
      <c r="B368" s="129"/>
      <c r="C368" s="130"/>
      <c r="D368" s="53"/>
      <c r="E368" s="53"/>
      <c r="F368" s="18"/>
      <c r="G368" s="131"/>
      <c r="I368" s="20"/>
    </row>
    <row r="369" spans="1:9" ht="12">
      <c r="A369" s="22"/>
      <c r="B369" s="129"/>
      <c r="C369" s="130"/>
      <c r="D369" s="53"/>
      <c r="E369" s="53"/>
      <c r="F369" s="18"/>
      <c r="G369" s="131"/>
      <c r="I369" s="20"/>
    </row>
    <row r="370" spans="1:9" ht="12">
      <c r="A370" s="22"/>
      <c r="B370" s="129"/>
      <c r="C370" s="130"/>
      <c r="D370" s="53"/>
      <c r="E370" s="53"/>
      <c r="F370" s="18"/>
      <c r="G370" s="131"/>
      <c r="I370" s="20"/>
    </row>
    <row r="371" spans="1:9" ht="12">
      <c r="A371" s="22"/>
      <c r="B371" s="129"/>
      <c r="C371" s="130"/>
      <c r="D371" s="53"/>
      <c r="E371" s="53"/>
      <c r="F371" s="18"/>
      <c r="G371" s="131"/>
      <c r="I371" s="20"/>
    </row>
    <row r="372" spans="1:9" ht="12">
      <c r="A372" s="22"/>
      <c r="B372" s="129"/>
      <c r="C372" s="130"/>
      <c r="D372" s="53"/>
      <c r="E372" s="53"/>
      <c r="F372" s="18"/>
      <c r="G372" s="131"/>
      <c r="I372" s="20"/>
    </row>
    <row r="373" spans="1:9" ht="12">
      <c r="A373" s="22"/>
      <c r="B373" s="129"/>
      <c r="C373" s="130"/>
      <c r="D373" s="53"/>
      <c r="E373" s="53"/>
      <c r="F373" s="18"/>
      <c r="G373" s="131"/>
      <c r="I373" s="20"/>
    </row>
    <row r="374" spans="1:9" ht="12">
      <c r="A374" s="22"/>
      <c r="B374" s="129"/>
      <c r="C374" s="130"/>
      <c r="D374" s="53"/>
      <c r="E374" s="53"/>
      <c r="F374" s="18"/>
      <c r="G374" s="131"/>
      <c r="I374" s="20"/>
    </row>
    <row r="375" spans="1:9" ht="12">
      <c r="A375" s="22"/>
      <c r="B375" s="129"/>
      <c r="C375" s="130"/>
      <c r="D375" s="53"/>
      <c r="E375" s="53"/>
      <c r="F375" s="18"/>
      <c r="G375" s="131"/>
      <c r="I375" s="20"/>
    </row>
    <row r="376" spans="1:9" ht="12">
      <c r="A376" s="22"/>
      <c r="B376" s="129"/>
      <c r="C376" s="130"/>
      <c r="D376" s="53"/>
      <c r="E376" s="53"/>
      <c r="F376" s="18"/>
      <c r="G376" s="131"/>
      <c r="I376" s="20"/>
    </row>
    <row r="377" spans="1:9" ht="12">
      <c r="A377" s="22"/>
      <c r="B377" s="129"/>
      <c r="C377" s="130"/>
      <c r="D377" s="53"/>
      <c r="E377" s="53"/>
      <c r="F377" s="18"/>
      <c r="G377" s="131"/>
      <c r="I377" s="20"/>
    </row>
    <row r="378" spans="1:9" ht="12">
      <c r="A378" s="22"/>
      <c r="B378" s="129"/>
      <c r="C378" s="130"/>
      <c r="D378" s="53"/>
      <c r="E378" s="53"/>
      <c r="F378" s="18"/>
      <c r="G378" s="131"/>
      <c r="I378" s="20"/>
    </row>
    <row r="379" spans="1:9" ht="12">
      <c r="A379" s="22"/>
      <c r="B379" s="129"/>
      <c r="C379" s="130"/>
      <c r="D379" s="53"/>
      <c r="E379" s="53"/>
      <c r="F379" s="18"/>
      <c r="G379" s="131"/>
      <c r="I379" s="20"/>
    </row>
    <row r="380" spans="1:9" ht="12">
      <c r="A380" s="22"/>
      <c r="B380" s="129"/>
      <c r="C380" s="130"/>
      <c r="D380" s="53"/>
      <c r="E380" s="53"/>
      <c r="F380" s="18"/>
      <c r="G380" s="131"/>
      <c r="I380" s="20"/>
    </row>
    <row r="381" spans="1:9" ht="12">
      <c r="A381" s="22"/>
      <c r="B381" s="129"/>
      <c r="C381" s="130"/>
      <c r="D381" s="53"/>
      <c r="E381" s="53"/>
      <c r="F381" s="18"/>
      <c r="G381" s="131"/>
      <c r="I381" s="20"/>
    </row>
    <row r="382" spans="1:9" ht="12">
      <c r="A382" s="22"/>
      <c r="B382" s="129"/>
      <c r="C382" s="130"/>
      <c r="D382" s="53"/>
      <c r="E382" s="53"/>
      <c r="F382" s="18"/>
      <c r="G382" s="131"/>
      <c r="I382" s="20"/>
    </row>
    <row r="383" spans="1:9" ht="12">
      <c r="A383" s="22"/>
      <c r="B383" s="129"/>
      <c r="C383" s="130"/>
      <c r="D383" s="53"/>
      <c r="E383" s="53"/>
      <c r="F383" s="18"/>
      <c r="G383" s="131"/>
      <c r="I383" s="20"/>
    </row>
    <row r="384" spans="1:9" ht="12">
      <c r="A384" s="22"/>
      <c r="B384" s="129"/>
      <c r="C384" s="130"/>
      <c r="D384" s="53"/>
      <c r="E384" s="53"/>
      <c r="F384" s="18"/>
      <c r="G384" s="131"/>
      <c r="I384" s="20"/>
    </row>
    <row r="385" spans="1:9" ht="12">
      <c r="A385" s="22"/>
      <c r="B385" s="129"/>
      <c r="C385" s="130"/>
      <c r="D385" s="53"/>
      <c r="E385" s="53"/>
      <c r="F385" s="18"/>
      <c r="G385" s="131"/>
      <c r="I385" s="20"/>
    </row>
    <row r="386" spans="1:9" ht="12">
      <c r="A386" s="22"/>
      <c r="B386" s="129"/>
      <c r="C386" s="130"/>
      <c r="D386" s="53"/>
      <c r="E386" s="53"/>
      <c r="F386" s="18"/>
      <c r="G386" s="131"/>
      <c r="I386" s="20"/>
    </row>
    <row r="387" spans="1:9" ht="12">
      <c r="A387" s="22"/>
      <c r="B387" s="129"/>
      <c r="C387" s="130"/>
      <c r="D387" s="53"/>
      <c r="E387" s="53"/>
      <c r="F387" s="18"/>
      <c r="G387" s="131"/>
      <c r="I387" s="20"/>
    </row>
    <row r="388" spans="1:9" ht="12">
      <c r="A388" s="22"/>
      <c r="B388" s="129"/>
      <c r="C388" s="130"/>
      <c r="D388" s="53"/>
      <c r="E388" s="53"/>
      <c r="F388" s="18"/>
      <c r="G388" s="131"/>
      <c r="I388" s="20"/>
    </row>
    <row r="389" spans="1:9" ht="12">
      <c r="A389" s="22"/>
      <c r="B389" s="129"/>
      <c r="C389" s="130"/>
      <c r="D389" s="53"/>
      <c r="E389" s="53"/>
      <c r="F389" s="18"/>
      <c r="G389" s="131"/>
      <c r="I389" s="20"/>
    </row>
    <row r="390" spans="1:9" ht="12">
      <c r="A390" s="22"/>
      <c r="B390" s="129"/>
      <c r="C390" s="130"/>
      <c r="D390" s="53"/>
      <c r="E390" s="53"/>
      <c r="F390" s="18"/>
      <c r="G390" s="131"/>
      <c r="I390" s="20"/>
    </row>
    <row r="391" spans="1:9" ht="12">
      <c r="A391" s="22"/>
      <c r="B391" s="129"/>
      <c r="C391" s="130"/>
      <c r="D391" s="53"/>
      <c r="E391" s="53"/>
      <c r="F391" s="18"/>
      <c r="G391" s="131"/>
      <c r="I391" s="20"/>
    </row>
    <row r="392" spans="1:9" ht="12">
      <c r="A392" s="22"/>
      <c r="B392" s="129"/>
      <c r="C392" s="130"/>
      <c r="D392" s="53"/>
      <c r="E392" s="53"/>
      <c r="F392" s="18"/>
      <c r="G392" s="131"/>
      <c r="I392" s="20"/>
    </row>
    <row r="393" spans="1:9" ht="12">
      <c r="A393" s="22"/>
      <c r="B393" s="129"/>
      <c r="C393" s="130"/>
      <c r="D393" s="53"/>
      <c r="E393" s="53"/>
      <c r="F393" s="18"/>
      <c r="G393" s="131"/>
      <c r="I393" s="20"/>
    </row>
    <row r="394" spans="1:9" ht="12">
      <c r="A394" s="22"/>
      <c r="B394" s="129"/>
      <c r="C394" s="130"/>
      <c r="D394" s="53"/>
      <c r="E394" s="53"/>
      <c r="F394" s="18"/>
      <c r="G394" s="131"/>
      <c r="I394" s="20"/>
    </row>
    <row r="395" spans="1:9" ht="12">
      <c r="A395" s="22"/>
      <c r="B395" s="129"/>
      <c r="C395" s="130"/>
      <c r="D395" s="53"/>
      <c r="E395" s="53"/>
      <c r="F395" s="18"/>
      <c r="G395" s="131"/>
      <c r="I395" s="20"/>
    </row>
    <row r="396" spans="1:9" ht="12">
      <c r="A396" s="22"/>
      <c r="B396" s="129"/>
      <c r="C396" s="130"/>
      <c r="D396" s="53"/>
      <c r="E396" s="53"/>
      <c r="F396" s="18"/>
      <c r="G396" s="131"/>
      <c r="I396" s="20"/>
    </row>
    <row r="397" spans="1:9" ht="12">
      <c r="A397" s="22"/>
      <c r="B397" s="129"/>
      <c r="C397" s="130"/>
      <c r="D397" s="53"/>
      <c r="E397" s="53"/>
      <c r="F397" s="18"/>
      <c r="G397" s="131"/>
      <c r="I397" s="20"/>
    </row>
    <row r="398" spans="1:9" ht="12">
      <c r="A398" s="22"/>
      <c r="B398" s="129"/>
      <c r="C398" s="130"/>
      <c r="D398" s="53"/>
      <c r="E398" s="53"/>
      <c r="F398" s="18"/>
      <c r="G398" s="131"/>
      <c r="I398" s="20"/>
    </row>
    <row r="399" spans="1:9" ht="12">
      <c r="A399" s="22"/>
      <c r="B399" s="129"/>
      <c r="C399" s="130"/>
      <c r="D399" s="53"/>
      <c r="E399" s="53"/>
      <c r="F399" s="18"/>
      <c r="G399" s="131"/>
      <c r="I399" s="20"/>
    </row>
    <row r="400" spans="1:9" ht="12">
      <c r="A400" s="22"/>
      <c r="B400" s="129"/>
      <c r="C400" s="130"/>
      <c r="D400" s="53"/>
      <c r="E400" s="53"/>
      <c r="F400" s="18"/>
      <c r="G400" s="131"/>
      <c r="I400" s="20"/>
    </row>
    <row r="401" spans="1:9" ht="12">
      <c r="A401" s="22"/>
      <c r="B401" s="129"/>
      <c r="C401" s="130"/>
      <c r="D401" s="53"/>
      <c r="E401" s="53"/>
      <c r="F401" s="18"/>
      <c r="G401" s="131"/>
      <c r="I401" s="20"/>
    </row>
    <row r="402" spans="1:9" ht="12">
      <c r="A402" s="22"/>
      <c r="B402" s="129"/>
      <c r="C402" s="130"/>
      <c r="D402" s="53"/>
      <c r="E402" s="53"/>
      <c r="F402" s="18"/>
      <c r="G402" s="131"/>
      <c r="I402" s="20"/>
    </row>
    <row r="403" spans="1:9" ht="12">
      <c r="A403" s="22"/>
      <c r="B403" s="129"/>
      <c r="C403" s="130"/>
      <c r="D403" s="53"/>
      <c r="E403" s="53"/>
      <c r="F403" s="18"/>
      <c r="G403" s="131"/>
      <c r="I403" s="20"/>
    </row>
    <row r="404" spans="1:9" ht="12">
      <c r="A404" s="22"/>
      <c r="B404" s="129"/>
      <c r="C404" s="130"/>
      <c r="D404" s="53"/>
      <c r="E404" s="53"/>
      <c r="F404" s="18"/>
      <c r="G404" s="131"/>
      <c r="I404" s="20"/>
    </row>
    <row r="405" spans="1:9" ht="12">
      <c r="A405" s="22"/>
      <c r="B405" s="129"/>
      <c r="C405" s="130"/>
      <c r="D405" s="53"/>
      <c r="E405" s="53"/>
      <c r="F405" s="18"/>
      <c r="G405" s="131"/>
      <c r="I405" s="20"/>
    </row>
    <row r="406" spans="1:9" ht="12">
      <c r="A406" s="22"/>
      <c r="B406" s="129"/>
      <c r="C406" s="130"/>
      <c r="D406" s="53"/>
      <c r="E406" s="53"/>
      <c r="F406" s="18"/>
      <c r="G406" s="131"/>
      <c r="I406" s="20"/>
    </row>
    <row r="407" spans="1:9" ht="12">
      <c r="A407" s="22"/>
      <c r="B407" s="129"/>
      <c r="C407" s="130"/>
      <c r="D407" s="53"/>
      <c r="E407" s="53"/>
      <c r="F407" s="18"/>
      <c r="G407" s="131"/>
      <c r="I407" s="20"/>
    </row>
    <row r="408" spans="1:9" ht="12">
      <c r="A408" s="22"/>
      <c r="B408" s="129"/>
      <c r="C408" s="130"/>
      <c r="D408" s="53"/>
      <c r="E408" s="53"/>
      <c r="F408" s="18"/>
      <c r="G408" s="131"/>
      <c r="I408" s="20"/>
    </row>
    <row r="409" spans="1:9" ht="12">
      <c r="A409" s="22"/>
      <c r="B409" s="129"/>
      <c r="C409" s="130"/>
      <c r="D409" s="53"/>
      <c r="E409" s="53"/>
      <c r="F409" s="18"/>
      <c r="G409" s="131"/>
      <c r="I409" s="20"/>
    </row>
    <row r="410" spans="1:9" ht="12">
      <c r="A410" s="22"/>
      <c r="B410" s="129"/>
      <c r="C410" s="130"/>
      <c r="D410" s="53"/>
      <c r="E410" s="53"/>
      <c r="F410" s="18"/>
      <c r="G410" s="131"/>
      <c r="I410" s="20"/>
    </row>
    <row r="411" spans="1:9" ht="12">
      <c r="A411" s="22"/>
      <c r="B411" s="129"/>
      <c r="C411" s="130"/>
      <c r="D411" s="53"/>
      <c r="E411" s="53"/>
      <c r="F411" s="18"/>
      <c r="G411" s="131"/>
      <c r="I411" s="20"/>
    </row>
    <row r="412" spans="1:9" ht="12">
      <c r="A412" s="22"/>
      <c r="B412" s="129"/>
      <c r="C412" s="130"/>
      <c r="D412" s="53"/>
      <c r="E412" s="53"/>
      <c r="F412" s="18"/>
      <c r="G412" s="131"/>
      <c r="I412" s="20"/>
    </row>
    <row r="413" spans="1:9" ht="12">
      <c r="A413" s="22"/>
      <c r="B413" s="129"/>
      <c r="C413" s="130"/>
      <c r="D413" s="53"/>
      <c r="E413" s="53"/>
      <c r="F413" s="18"/>
      <c r="G413" s="131"/>
      <c r="I413" s="20"/>
    </row>
    <row r="414" spans="1:9" ht="12">
      <c r="A414" s="22"/>
      <c r="B414" s="129"/>
      <c r="C414" s="130"/>
      <c r="D414" s="53"/>
      <c r="E414" s="53"/>
      <c r="F414" s="18"/>
      <c r="G414" s="131"/>
      <c r="I414" s="20"/>
    </row>
    <row r="415" spans="1:9" ht="12">
      <c r="A415" s="22"/>
      <c r="B415" s="129"/>
      <c r="C415" s="130"/>
      <c r="D415" s="53"/>
      <c r="E415" s="53"/>
      <c r="F415" s="18"/>
      <c r="G415" s="131"/>
      <c r="I415" s="20"/>
    </row>
    <row r="416" spans="1:9" ht="12">
      <c r="A416" s="22"/>
      <c r="B416" s="129"/>
      <c r="C416" s="130"/>
      <c r="D416" s="53"/>
      <c r="E416" s="53"/>
      <c r="F416" s="18"/>
      <c r="G416" s="131"/>
      <c r="I416" s="20"/>
    </row>
    <row r="417" spans="1:9" ht="12">
      <c r="A417" s="22"/>
      <c r="B417" s="129"/>
      <c r="C417" s="130"/>
      <c r="D417" s="53"/>
      <c r="E417" s="53"/>
      <c r="F417" s="18"/>
      <c r="G417" s="131"/>
      <c r="I417" s="20"/>
    </row>
    <row r="418" spans="1:9" ht="12">
      <c r="A418" s="22"/>
      <c r="B418" s="129"/>
      <c r="C418" s="130"/>
      <c r="D418" s="53"/>
      <c r="E418" s="53"/>
      <c r="F418" s="18"/>
      <c r="G418" s="131"/>
      <c r="I418" s="20"/>
    </row>
    <row r="419" spans="1:9" ht="12">
      <c r="A419" s="22"/>
      <c r="B419" s="129"/>
      <c r="C419" s="130"/>
      <c r="D419" s="53"/>
      <c r="E419" s="53"/>
      <c r="F419" s="18"/>
      <c r="G419" s="131"/>
      <c r="I419" s="20"/>
    </row>
    <row r="420" spans="1:9" ht="12">
      <c r="A420" s="22"/>
      <c r="B420" s="129"/>
      <c r="C420" s="130"/>
      <c r="D420" s="53"/>
      <c r="E420" s="53"/>
      <c r="F420" s="18"/>
      <c r="G420" s="131"/>
      <c r="I420" s="20"/>
    </row>
    <row r="421" spans="1:9" ht="12">
      <c r="A421" s="22"/>
      <c r="B421" s="129"/>
      <c r="C421" s="130"/>
      <c r="D421" s="53"/>
      <c r="E421" s="53"/>
      <c r="F421" s="18"/>
      <c r="G421" s="131"/>
      <c r="I421" s="20"/>
    </row>
    <row r="422" spans="1:9" ht="12">
      <c r="A422" s="22"/>
      <c r="B422" s="129"/>
      <c r="C422" s="130"/>
      <c r="D422" s="53"/>
      <c r="E422" s="53"/>
      <c r="F422" s="18"/>
      <c r="G422" s="131"/>
      <c r="I422" s="20"/>
    </row>
    <row r="423" spans="1:9" ht="12">
      <c r="A423" s="22"/>
      <c r="B423" s="129"/>
      <c r="C423" s="130"/>
      <c r="D423" s="53"/>
      <c r="E423" s="53"/>
      <c r="F423" s="18"/>
      <c r="G423" s="131"/>
      <c r="I423" s="20"/>
    </row>
    <row r="424" spans="1:9" ht="12">
      <c r="A424" s="22"/>
      <c r="B424" s="129"/>
      <c r="C424" s="130"/>
      <c r="D424" s="53"/>
      <c r="E424" s="53"/>
      <c r="F424" s="18"/>
      <c r="G424" s="131"/>
      <c r="I424" s="20"/>
    </row>
    <row r="425" spans="1:9" ht="12">
      <c r="A425" s="22"/>
      <c r="B425" s="129"/>
      <c r="C425" s="130"/>
      <c r="D425" s="53"/>
      <c r="E425" s="53"/>
      <c r="F425" s="18"/>
      <c r="G425" s="131"/>
      <c r="I425" s="20"/>
    </row>
    <row r="426" spans="1:9" ht="12">
      <c r="A426" s="22"/>
      <c r="B426" s="129"/>
      <c r="C426" s="130"/>
      <c r="D426" s="53"/>
      <c r="E426" s="53"/>
      <c r="F426" s="18"/>
      <c r="G426" s="131"/>
      <c r="I426" s="20"/>
    </row>
    <row r="427" spans="1:9" ht="12">
      <c r="A427" s="22"/>
      <c r="B427" s="129"/>
      <c r="C427" s="130"/>
      <c r="D427" s="53"/>
      <c r="E427" s="53"/>
      <c r="F427" s="18"/>
      <c r="G427" s="131"/>
      <c r="I427" s="20"/>
    </row>
    <row r="428" spans="1:9" ht="12">
      <c r="A428" s="22"/>
      <c r="B428" s="129"/>
      <c r="C428" s="130"/>
      <c r="D428" s="53"/>
      <c r="E428" s="53"/>
      <c r="F428" s="18"/>
      <c r="G428" s="131"/>
      <c r="I428" s="20"/>
    </row>
    <row r="429" spans="1:9" ht="12">
      <c r="A429" s="22"/>
      <c r="B429" s="129"/>
      <c r="C429" s="130"/>
      <c r="D429" s="53"/>
      <c r="E429" s="53"/>
      <c r="F429" s="18"/>
      <c r="G429" s="131"/>
      <c r="I429" s="20"/>
    </row>
    <row r="430" spans="1:9" ht="12">
      <c r="A430" s="22"/>
      <c r="B430" s="129"/>
      <c r="C430" s="130"/>
      <c r="D430" s="53"/>
      <c r="E430" s="53"/>
      <c r="F430" s="18"/>
      <c r="G430" s="131"/>
      <c r="I430" s="20"/>
    </row>
    <row r="431" spans="1:9" ht="12">
      <c r="A431" s="22"/>
      <c r="B431" s="129"/>
      <c r="C431" s="130"/>
      <c r="D431" s="53"/>
      <c r="E431" s="53"/>
      <c r="F431" s="18"/>
      <c r="G431" s="131"/>
      <c r="I431" s="20"/>
    </row>
    <row r="432" spans="1:9" ht="12">
      <c r="A432" s="22"/>
      <c r="B432" s="129"/>
      <c r="C432" s="130"/>
      <c r="D432" s="53"/>
      <c r="E432" s="53"/>
      <c r="F432" s="18"/>
      <c r="G432" s="131"/>
      <c r="I432" s="20"/>
    </row>
    <row r="433" spans="1:9" ht="12">
      <c r="A433" s="22"/>
      <c r="B433" s="129"/>
      <c r="C433" s="130"/>
      <c r="D433" s="53"/>
      <c r="E433" s="53"/>
      <c r="F433" s="18"/>
      <c r="G433" s="131"/>
      <c r="I433" s="20"/>
    </row>
    <row r="434" spans="1:9" ht="12">
      <c r="A434" s="22"/>
      <c r="B434" s="129"/>
      <c r="C434" s="130"/>
      <c r="D434" s="53"/>
      <c r="E434" s="53"/>
      <c r="F434" s="18"/>
      <c r="G434" s="131"/>
      <c r="I434" s="20"/>
    </row>
    <row r="435" spans="1:9" ht="12">
      <c r="A435" s="22"/>
      <c r="B435" s="129"/>
      <c r="C435" s="130"/>
      <c r="D435" s="53"/>
      <c r="E435" s="53"/>
      <c r="F435" s="18"/>
      <c r="G435" s="131"/>
      <c r="I435" s="20"/>
    </row>
    <row r="436" spans="1:9" ht="12">
      <c r="A436" s="22"/>
      <c r="B436" s="129"/>
      <c r="C436" s="130"/>
      <c r="D436" s="53"/>
      <c r="E436" s="53"/>
      <c r="F436" s="18"/>
      <c r="G436" s="131"/>
      <c r="I436" s="20"/>
    </row>
    <row r="437" spans="1:9" ht="12">
      <c r="A437" s="22"/>
      <c r="B437" s="129"/>
      <c r="C437" s="130"/>
      <c r="D437" s="53"/>
      <c r="E437" s="53"/>
      <c r="F437" s="18"/>
      <c r="G437" s="131"/>
      <c r="I437" s="20"/>
    </row>
    <row r="438" spans="1:9" ht="12">
      <c r="A438" s="22"/>
      <c r="B438" s="129"/>
      <c r="C438" s="130"/>
      <c r="D438" s="53"/>
      <c r="E438" s="53"/>
      <c r="F438" s="18"/>
      <c r="G438" s="131"/>
      <c r="I438" s="20"/>
    </row>
    <row r="439" spans="1:9" ht="12">
      <c r="A439" s="22"/>
      <c r="B439" s="129"/>
      <c r="C439" s="130"/>
      <c r="D439" s="53"/>
      <c r="E439" s="53"/>
      <c r="F439" s="18"/>
      <c r="G439" s="131"/>
      <c r="I439" s="20"/>
    </row>
    <row r="440" spans="1:9" ht="12">
      <c r="A440" s="22"/>
      <c r="B440" s="129"/>
      <c r="C440" s="130"/>
      <c r="D440" s="53"/>
      <c r="E440" s="53"/>
      <c r="F440" s="18"/>
      <c r="G440" s="131"/>
      <c r="I440" s="20"/>
    </row>
    <row r="441" spans="1:9" ht="12">
      <c r="A441" s="22"/>
      <c r="B441" s="129"/>
      <c r="C441" s="130"/>
      <c r="D441" s="53"/>
      <c r="E441" s="53"/>
      <c r="F441" s="18"/>
      <c r="G441" s="131"/>
      <c r="I441" s="20"/>
    </row>
    <row r="442" spans="1:9" ht="12">
      <c r="A442" s="22"/>
      <c r="B442" s="129"/>
      <c r="C442" s="130"/>
      <c r="D442" s="53"/>
      <c r="E442" s="53"/>
      <c r="F442" s="18"/>
      <c r="G442" s="131"/>
      <c r="I442" s="20"/>
    </row>
    <row r="443" spans="1:9" ht="12">
      <c r="A443" s="22"/>
      <c r="B443" s="129"/>
      <c r="C443" s="130"/>
      <c r="D443" s="53"/>
      <c r="E443" s="53"/>
      <c r="F443" s="18"/>
      <c r="G443" s="131"/>
      <c r="I443" s="20"/>
    </row>
    <row r="444" spans="1:9" ht="12">
      <c r="A444" s="22"/>
      <c r="B444" s="129"/>
      <c r="C444" s="130"/>
      <c r="D444" s="53"/>
      <c r="E444" s="53"/>
      <c r="F444" s="18"/>
      <c r="G444" s="131"/>
      <c r="I444" s="20"/>
    </row>
    <row r="445" spans="1:9" ht="12">
      <c r="A445" s="22"/>
      <c r="B445" s="129"/>
      <c r="C445" s="130"/>
      <c r="D445" s="53"/>
      <c r="E445" s="53"/>
      <c r="F445" s="18"/>
      <c r="G445" s="131"/>
      <c r="I445" s="20"/>
    </row>
    <row r="446" spans="1:9" ht="12">
      <c r="A446" s="22"/>
      <c r="B446" s="129"/>
      <c r="C446" s="130"/>
      <c r="D446" s="53"/>
      <c r="E446" s="53"/>
      <c r="F446" s="18"/>
      <c r="G446" s="131"/>
      <c r="I446" s="20"/>
    </row>
    <row r="447" spans="1:9" ht="12">
      <c r="A447" s="22"/>
      <c r="B447" s="129"/>
      <c r="C447" s="130"/>
      <c r="D447" s="53"/>
      <c r="E447" s="53"/>
      <c r="F447" s="18"/>
      <c r="G447" s="131"/>
      <c r="I447" s="20"/>
    </row>
    <row r="448" spans="1:9" ht="12">
      <c r="A448" s="22"/>
      <c r="B448" s="129"/>
      <c r="C448" s="130"/>
      <c r="D448" s="53"/>
      <c r="E448" s="53"/>
      <c r="F448" s="18"/>
      <c r="G448" s="131"/>
      <c r="I448" s="20"/>
    </row>
    <row r="449" spans="1:9" ht="12">
      <c r="A449" s="22"/>
      <c r="B449" s="129"/>
      <c r="C449" s="130"/>
      <c r="D449" s="53"/>
      <c r="E449" s="53"/>
      <c r="F449" s="18"/>
      <c r="G449" s="131"/>
      <c r="I449" s="20"/>
    </row>
    <row r="450" spans="1:9" ht="12">
      <c r="A450" s="22"/>
      <c r="B450" s="129"/>
      <c r="C450" s="130"/>
      <c r="D450" s="53"/>
      <c r="E450" s="53"/>
      <c r="F450" s="18"/>
      <c r="G450" s="131"/>
      <c r="I450" s="20"/>
    </row>
    <row r="451" spans="1:9" ht="12">
      <c r="A451" s="22"/>
      <c r="B451" s="129"/>
      <c r="C451" s="130"/>
      <c r="D451" s="53"/>
      <c r="E451" s="53"/>
      <c r="F451" s="18"/>
      <c r="G451" s="131"/>
      <c r="I451" s="20"/>
    </row>
    <row r="452" spans="1:9" ht="12">
      <c r="A452" s="22"/>
      <c r="B452" s="129"/>
      <c r="C452" s="130"/>
      <c r="D452" s="53"/>
      <c r="E452" s="53"/>
      <c r="F452" s="18"/>
      <c r="G452" s="131"/>
      <c r="I452" s="20"/>
    </row>
    <row r="453" spans="1:9" ht="12">
      <c r="A453" s="22"/>
      <c r="B453" s="129"/>
      <c r="C453" s="130"/>
      <c r="D453" s="53"/>
      <c r="E453" s="53"/>
      <c r="F453" s="18"/>
      <c r="G453" s="131"/>
      <c r="I453" s="20"/>
    </row>
    <row r="454" spans="1:9" ht="12">
      <c r="A454" s="22"/>
      <c r="B454" s="129"/>
      <c r="C454" s="130"/>
      <c r="D454" s="53"/>
      <c r="E454" s="53"/>
      <c r="F454" s="18"/>
      <c r="G454" s="131"/>
      <c r="I454" s="20"/>
    </row>
    <row r="455" spans="1:9" ht="12">
      <c r="A455" s="22"/>
      <c r="B455" s="129"/>
      <c r="C455" s="130"/>
      <c r="D455" s="53"/>
      <c r="E455" s="53"/>
      <c r="F455" s="18"/>
      <c r="G455" s="131"/>
      <c r="I455" s="20"/>
    </row>
    <row r="456" spans="1:9" ht="12">
      <c r="A456" s="22"/>
      <c r="B456" s="129"/>
      <c r="C456" s="130"/>
      <c r="D456" s="53"/>
      <c r="E456" s="53"/>
      <c r="F456" s="18"/>
      <c r="G456" s="131"/>
      <c r="I456" s="20"/>
    </row>
    <row r="457" spans="1:9" ht="12">
      <c r="A457" s="22"/>
      <c r="B457" s="129"/>
      <c r="C457" s="130"/>
      <c r="D457" s="53"/>
      <c r="E457" s="53"/>
      <c r="F457" s="18"/>
      <c r="G457" s="131"/>
      <c r="I457" s="20"/>
    </row>
    <row r="458" spans="1:9" ht="12">
      <c r="A458" s="22"/>
      <c r="B458" s="129"/>
      <c r="C458" s="130"/>
      <c r="D458" s="53"/>
      <c r="E458" s="53"/>
      <c r="F458" s="18"/>
      <c r="G458" s="131"/>
      <c r="I458" s="20"/>
    </row>
    <row r="459" spans="1:9" ht="12">
      <c r="A459" s="22"/>
      <c r="B459" s="129"/>
      <c r="C459" s="130"/>
      <c r="D459" s="53"/>
      <c r="E459" s="53"/>
      <c r="F459" s="18"/>
      <c r="G459" s="131"/>
      <c r="I459" s="20"/>
    </row>
    <row r="460" spans="1:9" ht="12">
      <c r="A460" s="22"/>
      <c r="B460" s="129"/>
      <c r="C460" s="130"/>
      <c r="D460" s="53"/>
      <c r="E460" s="53"/>
      <c r="F460" s="18"/>
      <c r="G460" s="131"/>
      <c r="I460" s="20"/>
    </row>
    <row r="461" spans="1:9" ht="12">
      <c r="A461" s="22"/>
      <c r="B461" s="129"/>
      <c r="C461" s="130"/>
      <c r="D461" s="53"/>
      <c r="E461" s="53"/>
      <c r="F461" s="18"/>
      <c r="G461" s="131"/>
      <c r="I461" s="20"/>
    </row>
    <row r="462" spans="1:9" ht="12">
      <c r="A462" s="22"/>
      <c r="B462" s="129"/>
      <c r="C462" s="130"/>
      <c r="D462" s="53"/>
      <c r="E462" s="53"/>
      <c r="F462" s="18"/>
      <c r="G462" s="131"/>
      <c r="I462" s="20"/>
    </row>
    <row r="463" spans="1:9" ht="12">
      <c r="A463" s="22"/>
      <c r="B463" s="129"/>
      <c r="C463" s="130"/>
      <c r="D463" s="53"/>
      <c r="E463" s="53"/>
      <c r="F463" s="18"/>
      <c r="G463" s="131"/>
      <c r="I463" s="20"/>
    </row>
    <row r="464" spans="1:9" ht="12">
      <c r="A464" s="22"/>
      <c r="B464" s="129"/>
      <c r="C464" s="130"/>
      <c r="D464" s="53"/>
      <c r="E464" s="53"/>
      <c r="F464" s="18"/>
      <c r="G464" s="131"/>
      <c r="I464" s="20"/>
    </row>
    <row r="465" spans="1:9" ht="12">
      <c r="A465" s="22"/>
      <c r="B465" s="129"/>
      <c r="C465" s="130"/>
      <c r="D465" s="53"/>
      <c r="E465" s="53"/>
      <c r="F465" s="18"/>
      <c r="G465" s="131"/>
      <c r="I465" s="20"/>
    </row>
    <row r="466" spans="1:9" ht="12">
      <c r="A466" s="22"/>
      <c r="B466" s="129"/>
      <c r="C466" s="130"/>
      <c r="D466" s="53"/>
      <c r="E466" s="53"/>
      <c r="F466" s="18"/>
      <c r="G466" s="131"/>
      <c r="I466" s="20"/>
    </row>
    <row r="467" spans="1:9" ht="12">
      <c r="A467" s="22"/>
      <c r="B467" s="129"/>
      <c r="C467" s="130"/>
      <c r="D467" s="53"/>
      <c r="E467" s="53"/>
      <c r="F467" s="18"/>
      <c r="G467" s="131"/>
      <c r="I467" s="20"/>
    </row>
    <row r="468" spans="1:9" ht="12">
      <c r="A468" s="22"/>
      <c r="B468" s="129"/>
      <c r="C468" s="130"/>
      <c r="D468" s="53"/>
      <c r="E468" s="53"/>
      <c r="F468" s="18"/>
      <c r="G468" s="131"/>
      <c r="I468" s="20"/>
    </row>
    <row r="469" spans="1:9" ht="12">
      <c r="A469" s="22"/>
      <c r="B469" s="129"/>
      <c r="C469" s="130"/>
      <c r="D469" s="53"/>
      <c r="E469" s="53"/>
      <c r="F469" s="18"/>
      <c r="G469" s="131"/>
      <c r="I469" s="20"/>
    </row>
    <row r="470" spans="1:9" ht="12">
      <c r="A470" s="22"/>
      <c r="B470" s="129"/>
      <c r="C470" s="130"/>
      <c r="D470" s="53"/>
      <c r="E470" s="53"/>
      <c r="F470" s="18"/>
      <c r="G470" s="131"/>
      <c r="I470" s="20"/>
    </row>
    <row r="471" spans="1:9" ht="12">
      <c r="A471" s="22"/>
      <c r="B471" s="129"/>
      <c r="C471" s="130"/>
      <c r="D471" s="53"/>
      <c r="E471" s="53"/>
      <c r="F471" s="18"/>
      <c r="G471" s="131"/>
      <c r="I471" s="20"/>
    </row>
    <row r="472" spans="1:9" ht="12">
      <c r="A472" s="22"/>
      <c r="B472" s="129"/>
      <c r="C472" s="130"/>
      <c r="D472" s="53"/>
      <c r="E472" s="53"/>
      <c r="F472" s="18"/>
      <c r="G472" s="131"/>
      <c r="I472" s="20"/>
    </row>
    <row r="473" spans="1:9" ht="12">
      <c r="A473" s="22"/>
      <c r="B473" s="129"/>
      <c r="C473" s="130"/>
      <c r="D473" s="53"/>
      <c r="E473" s="53"/>
      <c r="F473" s="18"/>
      <c r="G473" s="131"/>
      <c r="I473" s="20"/>
    </row>
    <row r="474" spans="1:9" ht="12">
      <c r="A474" s="22"/>
      <c r="B474" s="129"/>
      <c r="C474" s="130"/>
      <c r="D474" s="53"/>
      <c r="E474" s="53"/>
      <c r="F474" s="18"/>
      <c r="G474" s="131"/>
      <c r="I474" s="20"/>
    </row>
    <row r="475" spans="1:9" ht="12">
      <c r="A475" s="22"/>
      <c r="B475" s="129"/>
      <c r="C475" s="130"/>
      <c r="D475" s="53"/>
      <c r="E475" s="53"/>
      <c r="F475" s="18"/>
      <c r="G475" s="131"/>
      <c r="I475" s="20"/>
    </row>
    <row r="476" spans="1:9" ht="12">
      <c r="A476" s="22"/>
      <c r="B476" s="129"/>
      <c r="C476" s="130"/>
      <c r="D476" s="53"/>
      <c r="E476" s="53"/>
      <c r="F476" s="18"/>
      <c r="G476" s="131"/>
      <c r="I476" s="20"/>
    </row>
    <row r="477" spans="1:9" ht="12">
      <c r="A477" s="22"/>
      <c r="B477" s="129"/>
      <c r="C477" s="130"/>
      <c r="D477" s="53"/>
      <c r="E477" s="53"/>
      <c r="F477" s="18"/>
      <c r="G477" s="131"/>
      <c r="I477" s="20"/>
    </row>
    <row r="478" spans="1:9" ht="12">
      <c r="A478" s="22"/>
      <c r="B478" s="129"/>
      <c r="C478" s="130"/>
      <c r="D478" s="53"/>
      <c r="E478" s="53"/>
      <c r="F478" s="18"/>
      <c r="G478" s="131"/>
      <c r="I478" s="20"/>
    </row>
    <row r="479" spans="1:9" ht="12">
      <c r="A479" s="22"/>
      <c r="B479" s="129"/>
      <c r="C479" s="130"/>
      <c r="D479" s="53"/>
      <c r="E479" s="53"/>
      <c r="F479" s="18"/>
      <c r="G479" s="131"/>
      <c r="I479" s="20"/>
    </row>
    <row r="480" spans="1:9" ht="12">
      <c r="A480" s="22"/>
      <c r="B480" s="129"/>
      <c r="C480" s="130"/>
      <c r="D480" s="53"/>
      <c r="E480" s="53"/>
      <c r="F480" s="18"/>
      <c r="G480" s="131"/>
      <c r="I480" s="20"/>
    </row>
    <row r="481" spans="1:9" ht="12">
      <c r="A481" s="22"/>
      <c r="B481" s="129"/>
      <c r="C481" s="130"/>
      <c r="D481" s="53"/>
      <c r="E481" s="53"/>
      <c r="F481" s="18"/>
      <c r="G481" s="131"/>
      <c r="I481" s="20"/>
    </row>
    <row r="482" spans="1:9" ht="12">
      <c r="A482" s="22"/>
      <c r="B482" s="129"/>
      <c r="C482" s="130"/>
      <c r="D482" s="53"/>
      <c r="E482" s="53"/>
      <c r="F482" s="18"/>
      <c r="G482" s="131"/>
      <c r="I482" s="20"/>
    </row>
    <row r="483" spans="1:9" ht="12">
      <c r="A483" s="22"/>
      <c r="B483" s="129"/>
      <c r="C483" s="130"/>
      <c r="D483" s="53"/>
      <c r="E483" s="53"/>
      <c r="F483" s="18"/>
      <c r="G483" s="131"/>
      <c r="I483" s="20"/>
    </row>
    <row r="484" spans="1:9" ht="12">
      <c r="A484" s="22"/>
      <c r="B484" s="129"/>
      <c r="C484" s="130"/>
      <c r="D484" s="53"/>
      <c r="E484" s="53"/>
      <c r="F484" s="18"/>
      <c r="G484" s="131"/>
      <c r="I484" s="20"/>
    </row>
    <row r="485" spans="1:9" ht="12">
      <c r="A485" s="22"/>
      <c r="B485" s="129"/>
      <c r="C485" s="130"/>
      <c r="D485" s="53"/>
      <c r="E485" s="53"/>
      <c r="F485" s="18"/>
      <c r="G485" s="131"/>
      <c r="I485" s="20"/>
    </row>
    <row r="486" spans="1:9" ht="12">
      <c r="A486" s="22"/>
      <c r="B486" s="129"/>
      <c r="C486" s="130"/>
      <c r="D486" s="53"/>
      <c r="E486" s="53"/>
      <c r="F486" s="18"/>
      <c r="G486" s="131"/>
      <c r="I486" s="20"/>
    </row>
    <row r="487" spans="1:9" ht="12">
      <c r="A487" s="22"/>
      <c r="B487" s="129"/>
      <c r="C487" s="130"/>
      <c r="D487" s="53"/>
      <c r="E487" s="53"/>
      <c r="F487" s="18"/>
      <c r="G487" s="131"/>
      <c r="I487" s="20"/>
    </row>
    <row r="488" spans="1:9" ht="12">
      <c r="A488" s="22"/>
      <c r="B488" s="129"/>
      <c r="C488" s="130"/>
      <c r="D488" s="53"/>
      <c r="E488" s="53"/>
      <c r="F488" s="18"/>
      <c r="G488" s="131"/>
      <c r="I488" s="20"/>
    </row>
    <row r="489" spans="1:9" ht="12">
      <c r="A489" s="22"/>
      <c r="B489" s="129"/>
      <c r="C489" s="130"/>
      <c r="D489" s="53"/>
      <c r="E489" s="53"/>
      <c r="F489" s="18"/>
      <c r="G489" s="131"/>
      <c r="I489" s="20"/>
    </row>
    <row r="490" spans="1:9" ht="12">
      <c r="A490" s="22"/>
      <c r="B490" s="129"/>
      <c r="C490" s="130"/>
      <c r="D490" s="53"/>
      <c r="E490" s="53"/>
      <c r="F490" s="18"/>
      <c r="G490" s="131"/>
      <c r="I490" s="20"/>
    </row>
    <row r="491" spans="1:9" ht="12">
      <c r="A491" s="22"/>
      <c r="B491" s="129"/>
      <c r="C491" s="130"/>
      <c r="D491" s="53"/>
      <c r="E491" s="53"/>
      <c r="F491" s="18"/>
      <c r="G491" s="131"/>
      <c r="I491" s="20"/>
    </row>
    <row r="492" spans="1:9" ht="12">
      <c r="A492" s="22"/>
      <c r="B492" s="129"/>
      <c r="C492" s="130"/>
      <c r="D492" s="53"/>
      <c r="E492" s="53"/>
      <c r="F492" s="18"/>
      <c r="G492" s="131"/>
      <c r="I492" s="20"/>
    </row>
    <row r="493" spans="1:9" ht="12">
      <c r="A493" s="22"/>
      <c r="B493" s="129"/>
      <c r="C493" s="130"/>
      <c r="D493" s="53"/>
      <c r="E493" s="53"/>
      <c r="F493" s="18"/>
      <c r="G493" s="131"/>
      <c r="I493" s="20"/>
    </row>
    <row r="494" spans="1:9" ht="12">
      <c r="A494" s="22"/>
      <c r="B494" s="129"/>
      <c r="C494" s="130"/>
      <c r="D494" s="53"/>
      <c r="E494" s="53"/>
      <c r="F494" s="18"/>
      <c r="G494" s="131"/>
      <c r="I494" s="20"/>
    </row>
    <row r="495" spans="1:9" ht="12">
      <c r="A495" s="22"/>
      <c r="B495" s="129"/>
      <c r="C495" s="130"/>
      <c r="D495" s="53"/>
      <c r="E495" s="53"/>
      <c r="F495" s="18"/>
      <c r="G495" s="131"/>
      <c r="I495" s="20"/>
    </row>
    <row r="496" spans="1:9" ht="12">
      <c r="A496" s="22"/>
      <c r="B496" s="129"/>
      <c r="C496" s="130"/>
      <c r="D496" s="53"/>
      <c r="E496" s="53"/>
      <c r="F496" s="18"/>
      <c r="G496" s="131"/>
      <c r="I496" s="20"/>
    </row>
    <row r="497" spans="1:9" ht="12">
      <c r="A497" s="22"/>
      <c r="B497" s="129"/>
      <c r="C497" s="130"/>
      <c r="D497" s="53"/>
      <c r="E497" s="53"/>
      <c r="F497" s="18"/>
      <c r="G497" s="131"/>
      <c r="I497" s="20"/>
    </row>
    <row r="498" spans="1:9" ht="12">
      <c r="A498" s="22"/>
      <c r="B498" s="129"/>
      <c r="C498" s="130"/>
      <c r="D498" s="53"/>
      <c r="E498" s="53"/>
      <c r="F498" s="18"/>
      <c r="G498" s="131"/>
      <c r="I498" s="20"/>
    </row>
    <row r="499" spans="1:9" ht="12">
      <c r="A499" s="22"/>
      <c r="B499" s="129"/>
      <c r="C499" s="130"/>
      <c r="D499" s="53"/>
      <c r="E499" s="53"/>
      <c r="F499" s="18"/>
      <c r="G499" s="131"/>
      <c r="I499" s="20"/>
    </row>
    <row r="500" spans="1:9" ht="12">
      <c r="A500" s="22"/>
      <c r="B500" s="129"/>
      <c r="C500" s="130"/>
      <c r="D500" s="53"/>
      <c r="E500" s="53"/>
      <c r="F500" s="18"/>
      <c r="G500" s="131"/>
      <c r="I500" s="20"/>
    </row>
    <row r="501" spans="1:9" ht="12">
      <c r="A501" s="22"/>
      <c r="B501" s="129"/>
      <c r="C501" s="130"/>
      <c r="D501" s="53"/>
      <c r="E501" s="53"/>
      <c r="F501" s="18"/>
      <c r="G501" s="131"/>
      <c r="I501" s="20"/>
    </row>
    <row r="502" spans="1:9" ht="12">
      <c r="A502" s="22"/>
      <c r="B502" s="129"/>
      <c r="C502" s="130"/>
      <c r="D502" s="53"/>
      <c r="E502" s="53"/>
      <c r="F502" s="18"/>
      <c r="G502" s="131"/>
      <c r="I502" s="20"/>
    </row>
    <row r="503" spans="1:9" ht="12">
      <c r="A503" s="22"/>
      <c r="B503" s="129"/>
      <c r="C503" s="130"/>
      <c r="D503" s="53"/>
      <c r="E503" s="53"/>
      <c r="F503" s="18"/>
      <c r="G503" s="131"/>
      <c r="I503" s="20"/>
    </row>
    <row r="504" spans="1:9" ht="12">
      <c r="A504" s="22"/>
      <c r="B504" s="129"/>
      <c r="C504" s="130"/>
      <c r="D504" s="53"/>
      <c r="E504" s="53"/>
      <c r="F504" s="18"/>
      <c r="G504" s="131"/>
      <c r="I504" s="20"/>
    </row>
    <row r="505" spans="1:9" ht="12">
      <c r="A505" s="22"/>
      <c r="B505" s="129"/>
      <c r="C505" s="130"/>
      <c r="D505" s="53"/>
      <c r="E505" s="53"/>
      <c r="F505" s="18"/>
      <c r="G505" s="131"/>
      <c r="I505" s="20"/>
    </row>
    <row r="506" spans="1:9" ht="12">
      <c r="A506" s="22"/>
      <c r="B506" s="129"/>
      <c r="C506" s="130"/>
      <c r="D506" s="53"/>
      <c r="E506" s="53"/>
      <c r="F506" s="18"/>
      <c r="G506" s="131"/>
      <c r="I506" s="20"/>
    </row>
    <row r="507" spans="1:9" ht="12">
      <c r="A507" s="22"/>
      <c r="B507" s="129"/>
      <c r="C507" s="130"/>
      <c r="D507" s="53"/>
      <c r="E507" s="53"/>
      <c r="F507" s="18"/>
      <c r="G507" s="131"/>
      <c r="I507" s="20"/>
    </row>
    <row r="508" spans="1:9" ht="12">
      <c r="A508" s="22"/>
      <c r="B508" s="129"/>
      <c r="C508" s="130"/>
      <c r="D508" s="53"/>
      <c r="E508" s="53"/>
      <c r="F508" s="18"/>
      <c r="G508" s="131"/>
      <c r="I508" s="20"/>
    </row>
    <row r="509" spans="1:9" ht="12">
      <c r="A509" s="22"/>
      <c r="B509" s="129"/>
      <c r="C509" s="130"/>
      <c r="D509" s="53"/>
      <c r="E509" s="53"/>
      <c r="F509" s="18"/>
      <c r="G509" s="131"/>
      <c r="I509" s="20"/>
    </row>
    <row r="510" spans="1:9" ht="12">
      <c r="A510" s="22"/>
      <c r="B510" s="129"/>
      <c r="C510" s="130"/>
      <c r="D510" s="53"/>
      <c r="E510" s="53"/>
      <c r="F510" s="18"/>
      <c r="G510" s="131"/>
      <c r="I510" s="20"/>
    </row>
    <row r="511" spans="1:9" ht="12">
      <c r="A511" s="22"/>
      <c r="B511" s="129"/>
      <c r="C511" s="130"/>
      <c r="D511" s="53"/>
      <c r="E511" s="53"/>
      <c r="F511" s="18"/>
      <c r="G511" s="131"/>
      <c r="I511" s="20"/>
    </row>
    <row r="512" spans="1:9" ht="12">
      <c r="A512" s="22"/>
      <c r="B512" s="129"/>
      <c r="C512" s="130"/>
      <c r="D512" s="53"/>
      <c r="E512" s="53"/>
      <c r="F512" s="18"/>
      <c r="G512" s="131"/>
      <c r="I512" s="20"/>
    </row>
    <row r="513" spans="1:9" ht="12">
      <c r="A513" s="22"/>
      <c r="B513" s="129"/>
      <c r="C513" s="130"/>
      <c r="D513" s="53"/>
      <c r="E513" s="53"/>
      <c r="F513" s="18"/>
      <c r="G513" s="131"/>
      <c r="I513" s="20"/>
    </row>
    <row r="514" spans="1:9" ht="12">
      <c r="A514" s="22"/>
      <c r="B514" s="129"/>
      <c r="C514" s="130"/>
      <c r="D514" s="53"/>
      <c r="E514" s="53"/>
      <c r="F514" s="18"/>
      <c r="G514" s="131"/>
      <c r="I514" s="20"/>
    </row>
    <row r="515" spans="1:9" ht="12">
      <c r="A515" s="22"/>
      <c r="B515" s="129"/>
      <c r="C515" s="130"/>
      <c r="D515" s="53"/>
      <c r="E515" s="53"/>
      <c r="F515" s="18"/>
      <c r="G515" s="131"/>
      <c r="I515" s="20"/>
    </row>
    <row r="516" spans="1:9" ht="12">
      <c r="A516" s="22"/>
      <c r="B516" s="129"/>
      <c r="C516" s="130"/>
      <c r="D516" s="53"/>
      <c r="E516" s="53"/>
      <c r="F516" s="18"/>
      <c r="G516" s="131"/>
      <c r="I516" s="20"/>
    </row>
    <row r="517" spans="1:9" ht="12">
      <c r="A517" s="22"/>
      <c r="B517" s="129"/>
      <c r="C517" s="130"/>
      <c r="D517" s="53"/>
      <c r="E517" s="53"/>
      <c r="F517" s="18"/>
      <c r="G517" s="131"/>
      <c r="I517" s="20"/>
    </row>
    <row r="518" spans="1:9" ht="12">
      <c r="A518" s="22"/>
      <c r="B518" s="129"/>
      <c r="C518" s="130"/>
      <c r="D518" s="53"/>
      <c r="E518" s="53"/>
      <c r="F518" s="18"/>
      <c r="G518" s="131"/>
      <c r="I518" s="20"/>
    </row>
    <row r="519" spans="1:9" ht="12">
      <c r="A519" s="22"/>
      <c r="B519" s="129"/>
      <c r="C519" s="130"/>
      <c r="D519" s="53"/>
      <c r="E519" s="53"/>
      <c r="F519" s="18"/>
      <c r="G519" s="131"/>
      <c r="I519" s="20"/>
    </row>
    <row r="520" spans="1:9" ht="12">
      <c r="A520" s="22"/>
      <c r="B520" s="129"/>
      <c r="C520" s="130"/>
      <c r="D520" s="53"/>
      <c r="E520" s="53"/>
      <c r="F520" s="18"/>
      <c r="G520" s="131"/>
      <c r="I520" s="20"/>
    </row>
    <row r="521" spans="1:9" ht="12">
      <c r="A521" s="22"/>
      <c r="B521" s="129"/>
      <c r="C521" s="130"/>
      <c r="D521" s="53"/>
      <c r="E521" s="53"/>
      <c r="F521" s="18"/>
      <c r="G521" s="131"/>
      <c r="I521" s="20"/>
    </row>
    <row r="522" spans="1:9" ht="12">
      <c r="A522" s="22"/>
      <c r="B522" s="129"/>
      <c r="C522" s="130"/>
      <c r="D522" s="53"/>
      <c r="E522" s="53"/>
      <c r="F522" s="18"/>
      <c r="G522" s="131"/>
      <c r="I522" s="20"/>
    </row>
    <row r="523" spans="1:9" ht="12">
      <c r="A523" s="22"/>
      <c r="B523" s="129"/>
      <c r="C523" s="130"/>
      <c r="D523" s="53"/>
      <c r="E523" s="53"/>
      <c r="F523" s="18"/>
      <c r="G523" s="131"/>
      <c r="I523" s="20"/>
    </row>
    <row r="524" spans="1:9" ht="12">
      <c r="A524" s="22"/>
      <c r="B524" s="129"/>
      <c r="C524" s="130"/>
      <c r="D524" s="53"/>
      <c r="E524" s="53"/>
      <c r="F524" s="18"/>
      <c r="G524" s="131"/>
      <c r="I524" s="20"/>
    </row>
    <row r="525" spans="1:9" ht="12">
      <c r="A525" s="22"/>
      <c r="B525" s="129"/>
      <c r="C525" s="130"/>
      <c r="D525" s="53"/>
      <c r="E525" s="53"/>
      <c r="F525" s="18"/>
      <c r="G525" s="131"/>
      <c r="I525" s="20"/>
    </row>
    <row r="526" spans="1:9" ht="12">
      <c r="A526" s="22"/>
      <c r="B526" s="129"/>
      <c r="C526" s="130"/>
      <c r="D526" s="53"/>
      <c r="E526" s="53"/>
      <c r="F526" s="18"/>
      <c r="G526" s="131"/>
      <c r="I526" s="20"/>
    </row>
    <row r="527" spans="1:9" ht="12">
      <c r="A527" s="22"/>
      <c r="B527" s="129"/>
      <c r="C527" s="130"/>
      <c r="D527" s="53"/>
      <c r="E527" s="53"/>
      <c r="F527" s="18"/>
      <c r="G527" s="131"/>
      <c r="I527" s="20"/>
    </row>
    <row r="528" spans="1:9" ht="12">
      <c r="A528" s="22"/>
      <c r="B528" s="129"/>
      <c r="C528" s="130"/>
      <c r="D528" s="53"/>
      <c r="E528" s="53"/>
      <c r="F528" s="18"/>
      <c r="G528" s="131"/>
      <c r="I528" s="20"/>
    </row>
    <row r="529" spans="1:9" ht="12">
      <c r="A529" s="22"/>
      <c r="B529" s="129"/>
      <c r="C529" s="130"/>
      <c r="D529" s="53"/>
      <c r="E529" s="53"/>
      <c r="F529" s="18"/>
      <c r="G529" s="131"/>
      <c r="I529" s="20"/>
    </row>
    <row r="530" spans="1:9" ht="12">
      <c r="A530" s="22"/>
      <c r="B530" s="129"/>
      <c r="C530" s="130"/>
      <c r="D530" s="53"/>
      <c r="E530" s="53"/>
      <c r="F530" s="18"/>
      <c r="G530" s="131"/>
      <c r="I530" s="20"/>
    </row>
    <row r="531" spans="1:9" ht="12">
      <c r="A531" s="22"/>
      <c r="B531" s="129"/>
      <c r="C531" s="130"/>
      <c r="D531" s="53"/>
      <c r="E531" s="53"/>
      <c r="F531" s="18"/>
      <c r="G531" s="131"/>
      <c r="I531" s="20"/>
    </row>
    <row r="532" spans="1:9" ht="12">
      <c r="A532" s="22"/>
      <c r="B532" s="129"/>
      <c r="C532" s="130"/>
      <c r="D532" s="53"/>
      <c r="E532" s="53"/>
      <c r="F532" s="18"/>
      <c r="G532" s="131"/>
      <c r="I532" s="20"/>
    </row>
    <row r="533" spans="1:9" ht="12">
      <c r="A533" s="22"/>
      <c r="B533" s="129"/>
      <c r="C533" s="130"/>
      <c r="D533" s="53"/>
      <c r="E533" s="53"/>
      <c r="F533" s="18"/>
      <c r="G533" s="131"/>
      <c r="I533" s="20"/>
    </row>
    <row r="534" spans="1:9" ht="12">
      <c r="A534" s="22"/>
      <c r="B534" s="129"/>
      <c r="C534" s="130"/>
      <c r="D534" s="53"/>
      <c r="E534" s="53"/>
      <c r="F534" s="18"/>
      <c r="G534" s="131"/>
      <c r="I534" s="20"/>
    </row>
    <row r="535" spans="1:9" ht="12">
      <c r="A535" s="22"/>
      <c r="B535" s="129"/>
      <c r="C535" s="130"/>
      <c r="D535" s="53"/>
      <c r="E535" s="53"/>
      <c r="F535" s="18"/>
      <c r="G535" s="131"/>
      <c r="I535" s="20"/>
    </row>
    <row r="536" spans="1:9" ht="12">
      <c r="A536" s="22"/>
      <c r="B536" s="129"/>
      <c r="C536" s="130"/>
      <c r="D536" s="53"/>
      <c r="E536" s="53"/>
      <c r="F536" s="18"/>
      <c r="G536" s="131"/>
      <c r="I536" s="20"/>
    </row>
    <row r="537" spans="1:9" ht="12">
      <c r="A537" s="22"/>
      <c r="B537" s="129"/>
      <c r="C537" s="130"/>
      <c r="D537" s="53"/>
      <c r="E537" s="53"/>
      <c r="F537" s="18"/>
      <c r="G537" s="131"/>
      <c r="I537" s="20"/>
    </row>
    <row r="538" spans="1:9" ht="12">
      <c r="A538" s="22"/>
      <c r="B538" s="129"/>
      <c r="C538" s="130"/>
      <c r="D538" s="53"/>
      <c r="E538" s="53"/>
      <c r="F538" s="18"/>
      <c r="G538" s="131"/>
      <c r="I538" s="20"/>
    </row>
    <row r="539" spans="1:9" ht="12">
      <c r="A539" s="22"/>
      <c r="B539" s="129"/>
      <c r="C539" s="130"/>
      <c r="D539" s="53"/>
      <c r="E539" s="53"/>
      <c r="F539" s="18"/>
      <c r="G539" s="131"/>
      <c r="I539" s="20"/>
    </row>
    <row r="540" spans="1:9" ht="12">
      <c r="A540" s="22"/>
      <c r="B540" s="129"/>
      <c r="C540" s="130"/>
      <c r="D540" s="53"/>
      <c r="E540" s="53"/>
      <c r="F540" s="18"/>
      <c r="G540" s="131"/>
      <c r="I540" s="20"/>
    </row>
    <row r="541" spans="1:9" ht="12">
      <c r="A541" s="22"/>
      <c r="B541" s="129"/>
      <c r="C541" s="130"/>
      <c r="D541" s="53"/>
      <c r="E541" s="53"/>
      <c r="F541" s="18"/>
      <c r="G541" s="131"/>
      <c r="I541" s="20"/>
    </row>
    <row r="542" spans="1:9" ht="12">
      <c r="A542" s="22"/>
      <c r="B542" s="129"/>
      <c r="C542" s="130"/>
      <c r="D542" s="53"/>
      <c r="E542" s="53"/>
      <c r="F542" s="18"/>
      <c r="G542" s="131"/>
      <c r="I542" s="20"/>
    </row>
    <row r="543" spans="1:9" ht="12">
      <c r="A543" s="22"/>
      <c r="B543" s="129"/>
      <c r="C543" s="130"/>
      <c r="D543" s="53"/>
      <c r="E543" s="53"/>
      <c r="F543" s="18"/>
      <c r="G543" s="131"/>
      <c r="I543" s="20"/>
    </row>
    <row r="544" spans="1:9" ht="12">
      <c r="A544" s="22"/>
      <c r="B544" s="129"/>
      <c r="C544" s="130"/>
      <c r="D544" s="53"/>
      <c r="E544" s="53"/>
      <c r="F544" s="18"/>
      <c r="G544" s="131"/>
      <c r="I544" s="20"/>
    </row>
    <row r="545" spans="1:9" ht="12">
      <c r="A545" s="22"/>
      <c r="B545" s="129"/>
      <c r="C545" s="130"/>
      <c r="D545" s="53"/>
      <c r="E545" s="53"/>
      <c r="F545" s="18"/>
      <c r="G545" s="131"/>
      <c r="I545" s="20"/>
    </row>
    <row r="546" spans="1:9" ht="12">
      <c r="A546" s="22"/>
      <c r="B546" s="129"/>
      <c r="C546" s="130"/>
      <c r="D546" s="53"/>
      <c r="E546" s="53"/>
      <c r="F546" s="18"/>
      <c r="G546" s="131"/>
      <c r="I546" s="20"/>
    </row>
    <row r="547" spans="1:9" ht="12">
      <c r="A547" s="22"/>
      <c r="B547" s="129"/>
      <c r="C547" s="130"/>
      <c r="D547" s="53"/>
      <c r="E547" s="53"/>
      <c r="F547" s="18"/>
      <c r="G547" s="131"/>
      <c r="I547" s="20"/>
    </row>
    <row r="548" spans="1:9" ht="12">
      <c r="A548" s="22"/>
      <c r="B548" s="129"/>
      <c r="C548" s="130"/>
      <c r="D548" s="53"/>
      <c r="E548" s="53"/>
      <c r="F548" s="18"/>
      <c r="G548" s="131"/>
      <c r="I548" s="20"/>
    </row>
    <row r="549" spans="1:9" ht="12">
      <c r="A549" s="22"/>
      <c r="B549" s="129"/>
      <c r="C549" s="130"/>
      <c r="D549" s="53"/>
      <c r="E549" s="53"/>
      <c r="F549" s="18"/>
      <c r="G549" s="131"/>
      <c r="I549" s="20"/>
    </row>
    <row r="550" spans="1:9" ht="12">
      <c r="A550" s="22"/>
      <c r="B550" s="129"/>
      <c r="C550" s="130"/>
      <c r="D550" s="53"/>
      <c r="E550" s="53"/>
      <c r="F550" s="18"/>
      <c r="G550" s="131"/>
      <c r="I550" s="20"/>
    </row>
    <row r="551" spans="1:9" ht="12">
      <c r="A551" s="22"/>
      <c r="B551" s="129"/>
      <c r="C551" s="130"/>
      <c r="D551" s="53"/>
      <c r="E551" s="53"/>
      <c r="F551" s="18"/>
      <c r="G551" s="131"/>
      <c r="I551" s="20"/>
    </row>
    <row r="552" spans="1:9" ht="12">
      <c r="A552" s="22"/>
      <c r="B552" s="129"/>
      <c r="C552" s="130"/>
      <c r="D552" s="53"/>
      <c r="E552" s="53"/>
      <c r="F552" s="18"/>
      <c r="G552" s="131"/>
      <c r="I552" s="20"/>
    </row>
    <row r="553" spans="1:9" ht="12">
      <c r="A553" s="22"/>
      <c r="B553" s="129"/>
      <c r="C553" s="130"/>
      <c r="D553" s="53"/>
      <c r="E553" s="53"/>
      <c r="F553" s="18"/>
      <c r="G553" s="131"/>
      <c r="I553" s="20"/>
    </row>
    <row r="554" spans="1:9" ht="12">
      <c r="A554" s="22"/>
      <c r="B554" s="129"/>
      <c r="C554" s="130"/>
      <c r="D554" s="53"/>
      <c r="E554" s="53"/>
      <c r="F554" s="18"/>
      <c r="G554" s="131"/>
      <c r="I554" s="20"/>
    </row>
    <row r="555" spans="1:9" ht="12">
      <c r="A555" s="22"/>
      <c r="B555" s="129"/>
      <c r="C555" s="130"/>
      <c r="D555" s="53"/>
      <c r="E555" s="53"/>
      <c r="F555" s="18"/>
      <c r="G555" s="131"/>
      <c r="I555" s="20"/>
    </row>
    <row r="556" spans="1:9" ht="12">
      <c r="A556" s="22"/>
      <c r="B556" s="129"/>
      <c r="C556" s="130"/>
      <c r="D556" s="53"/>
      <c r="E556" s="53"/>
      <c r="F556" s="18"/>
      <c r="G556" s="131"/>
      <c r="I556" s="20"/>
    </row>
    <row r="557" spans="1:9" ht="12">
      <c r="A557" s="22"/>
      <c r="B557" s="129"/>
      <c r="C557" s="130"/>
      <c r="D557" s="53"/>
      <c r="E557" s="53"/>
      <c r="F557" s="18"/>
      <c r="G557" s="131"/>
      <c r="I557" s="20"/>
    </row>
    <row r="558" spans="1:9" ht="12">
      <c r="A558" s="22"/>
      <c r="B558" s="129"/>
      <c r="C558" s="130"/>
      <c r="D558" s="53"/>
      <c r="E558" s="53"/>
      <c r="F558" s="18"/>
      <c r="G558" s="131"/>
      <c r="I558" s="20"/>
    </row>
    <row r="559" spans="1:9" ht="12">
      <c r="A559" s="22"/>
      <c r="B559" s="129"/>
      <c r="C559" s="130"/>
      <c r="D559" s="53"/>
      <c r="E559" s="53"/>
      <c r="F559" s="18"/>
      <c r="G559" s="131"/>
      <c r="I559" s="20"/>
    </row>
    <row r="560" spans="1:9" ht="12">
      <c r="A560" s="22"/>
      <c r="B560" s="129"/>
      <c r="C560" s="130"/>
      <c r="D560" s="53"/>
      <c r="E560" s="53"/>
      <c r="F560" s="18"/>
      <c r="G560" s="131"/>
      <c r="I560" s="20"/>
    </row>
    <row r="561" spans="1:9" ht="12">
      <c r="A561" s="22"/>
      <c r="B561" s="129"/>
      <c r="C561" s="130"/>
      <c r="D561" s="53"/>
      <c r="E561" s="53"/>
      <c r="F561" s="18"/>
      <c r="G561" s="131"/>
      <c r="I561" s="20"/>
    </row>
    <row r="562" spans="1:9" ht="12">
      <c r="A562" s="22"/>
      <c r="B562" s="129"/>
      <c r="C562" s="130"/>
      <c r="D562" s="53"/>
      <c r="E562" s="53"/>
      <c r="F562" s="18"/>
      <c r="G562" s="131"/>
      <c r="I562" s="20"/>
    </row>
    <row r="563" spans="1:9" ht="12">
      <c r="A563" s="22"/>
      <c r="B563" s="129"/>
      <c r="C563" s="130"/>
      <c r="D563" s="53"/>
      <c r="E563" s="53"/>
      <c r="F563" s="18"/>
      <c r="G563" s="131"/>
      <c r="I563" s="20"/>
    </row>
    <row r="564" spans="1:9" ht="12">
      <c r="A564" s="22"/>
      <c r="B564" s="129"/>
      <c r="C564" s="130"/>
      <c r="D564" s="53"/>
      <c r="E564" s="53"/>
      <c r="F564" s="18"/>
      <c r="G564" s="131"/>
      <c r="I564" s="20"/>
    </row>
    <row r="565" spans="1:9" ht="12">
      <c r="A565" s="22"/>
      <c r="B565" s="129"/>
      <c r="C565" s="130"/>
      <c r="D565" s="53"/>
      <c r="E565" s="53"/>
      <c r="F565" s="18"/>
      <c r="G565" s="131"/>
      <c r="I565" s="20"/>
    </row>
    <row r="566" spans="1:9" ht="12">
      <c r="A566" s="22"/>
      <c r="B566" s="129"/>
      <c r="C566" s="130"/>
      <c r="D566" s="53"/>
      <c r="E566" s="53"/>
      <c r="F566" s="18"/>
      <c r="G566" s="131"/>
      <c r="I566" s="20"/>
    </row>
    <row r="567" spans="1:9" ht="12">
      <c r="A567" s="22"/>
      <c r="B567" s="129"/>
      <c r="C567" s="130"/>
      <c r="D567" s="53"/>
      <c r="E567" s="53"/>
      <c r="F567" s="18"/>
      <c r="G567" s="131"/>
      <c r="I567" s="20"/>
    </row>
    <row r="568" spans="1:9" ht="12">
      <c r="A568" s="22"/>
      <c r="B568" s="129"/>
      <c r="C568" s="130"/>
      <c r="D568" s="53"/>
      <c r="E568" s="53"/>
      <c r="F568" s="18"/>
      <c r="G568" s="131"/>
      <c r="I568" s="20"/>
    </row>
    <row r="569" spans="1:9" ht="12">
      <c r="A569" s="22"/>
      <c r="B569" s="129"/>
      <c r="C569" s="130"/>
      <c r="D569" s="53"/>
      <c r="E569" s="53"/>
      <c r="F569" s="18"/>
      <c r="G569" s="131"/>
      <c r="I569" s="20"/>
    </row>
    <row r="570" spans="1:9" ht="12">
      <c r="A570" s="22"/>
      <c r="B570" s="129"/>
      <c r="C570" s="130"/>
      <c r="D570" s="53"/>
      <c r="E570" s="53"/>
      <c r="F570" s="18"/>
      <c r="G570" s="131"/>
      <c r="I570" s="20"/>
    </row>
    <row r="571" spans="1:9" ht="12">
      <c r="A571" s="22"/>
      <c r="B571" s="129"/>
      <c r="C571" s="130"/>
      <c r="D571" s="53"/>
      <c r="E571" s="53"/>
      <c r="F571" s="18"/>
      <c r="G571" s="131"/>
      <c r="I571" s="20"/>
    </row>
    <row r="572" spans="1:9" ht="12">
      <c r="A572" s="22"/>
      <c r="B572" s="129"/>
      <c r="C572" s="130"/>
      <c r="D572" s="53"/>
      <c r="E572" s="53"/>
      <c r="F572" s="18"/>
      <c r="G572" s="131"/>
      <c r="I572" s="20"/>
    </row>
    <row r="573" spans="1:9" ht="12">
      <c r="A573" s="22"/>
      <c r="B573" s="129"/>
      <c r="C573" s="130"/>
      <c r="D573" s="53"/>
      <c r="E573" s="53"/>
      <c r="F573" s="18"/>
      <c r="G573" s="131"/>
      <c r="I573" s="20"/>
    </row>
    <row r="574" spans="1:9" ht="12">
      <c r="A574" s="22"/>
      <c r="B574" s="129"/>
      <c r="C574" s="130"/>
      <c r="D574" s="53"/>
      <c r="E574" s="53"/>
      <c r="F574" s="18"/>
      <c r="G574" s="131"/>
      <c r="I574" s="20"/>
    </row>
    <row r="575" spans="1:9" ht="12">
      <c r="A575" s="22"/>
      <c r="B575" s="129"/>
      <c r="C575" s="130"/>
      <c r="D575" s="53"/>
      <c r="E575" s="53"/>
      <c r="F575" s="18"/>
      <c r="G575" s="131"/>
      <c r="I575" s="20"/>
    </row>
    <row r="576" spans="1:9" ht="12">
      <c r="A576" s="22"/>
      <c r="B576" s="129"/>
      <c r="C576" s="130"/>
      <c r="D576" s="53"/>
      <c r="E576" s="53"/>
      <c r="F576" s="18"/>
      <c r="G576" s="131"/>
      <c r="I576" s="20"/>
    </row>
    <row r="577" spans="1:9" ht="12">
      <c r="A577" s="22"/>
      <c r="B577" s="129"/>
      <c r="C577" s="130"/>
      <c r="D577" s="53"/>
      <c r="E577" s="53"/>
      <c r="F577" s="18"/>
      <c r="G577" s="131"/>
      <c r="I577" s="20"/>
    </row>
    <row r="578" spans="1:9" ht="12">
      <c r="A578" s="22"/>
      <c r="B578" s="129"/>
      <c r="C578" s="130"/>
      <c r="D578" s="53"/>
      <c r="E578" s="53"/>
      <c r="F578" s="18"/>
      <c r="G578" s="131"/>
      <c r="I578" s="20"/>
    </row>
    <row r="579" spans="1:9" ht="12">
      <c r="A579" s="22"/>
      <c r="B579" s="129"/>
      <c r="C579" s="130"/>
      <c r="D579" s="53"/>
      <c r="E579" s="53"/>
      <c r="F579" s="18"/>
      <c r="G579" s="131"/>
      <c r="I579" s="20"/>
    </row>
    <row r="580" spans="1:9" ht="12">
      <c r="A580" s="22"/>
      <c r="B580" s="129"/>
      <c r="C580" s="130"/>
      <c r="D580" s="53"/>
      <c r="E580" s="53"/>
      <c r="F580" s="18"/>
      <c r="G580" s="131"/>
      <c r="I580" s="20"/>
    </row>
    <row r="581" spans="1:9" ht="12">
      <c r="A581" s="22"/>
      <c r="B581" s="129"/>
      <c r="C581" s="130"/>
      <c r="D581" s="53"/>
      <c r="E581" s="53"/>
      <c r="F581" s="18"/>
      <c r="G581" s="131"/>
      <c r="I581" s="20"/>
    </row>
    <row r="582" spans="1:9" ht="12">
      <c r="A582" s="22"/>
      <c r="B582" s="129"/>
      <c r="C582" s="130"/>
      <c r="D582" s="53"/>
      <c r="E582" s="53"/>
      <c r="F582" s="18"/>
      <c r="G582" s="131"/>
      <c r="I582" s="20"/>
    </row>
    <row r="583" spans="1:9" ht="12">
      <c r="A583" s="22"/>
      <c r="B583" s="129"/>
      <c r="C583" s="130"/>
      <c r="D583" s="53"/>
      <c r="E583" s="53"/>
      <c r="F583" s="18"/>
      <c r="G583" s="131"/>
      <c r="I583" s="20"/>
    </row>
    <row r="584" spans="1:9" ht="12">
      <c r="A584" s="22"/>
      <c r="B584" s="129"/>
      <c r="C584" s="130"/>
      <c r="D584" s="53"/>
      <c r="E584" s="53"/>
      <c r="F584" s="18"/>
      <c r="G584" s="131"/>
      <c r="I584" s="20"/>
    </row>
    <row r="585" spans="1:9" ht="12">
      <c r="A585" s="22"/>
      <c r="B585" s="129"/>
      <c r="C585" s="130"/>
      <c r="D585" s="53"/>
      <c r="E585" s="53"/>
      <c r="F585" s="18"/>
      <c r="G585" s="131"/>
      <c r="I585" s="20"/>
    </row>
    <row r="586" spans="1:9" ht="12">
      <c r="A586" s="22"/>
      <c r="B586" s="129"/>
      <c r="C586" s="130"/>
      <c r="D586" s="53"/>
      <c r="E586" s="53"/>
      <c r="F586" s="18"/>
      <c r="G586" s="131"/>
      <c r="I586" s="20"/>
    </row>
    <row r="587" spans="1:9" ht="12">
      <c r="A587" s="22"/>
      <c r="B587" s="129"/>
      <c r="C587" s="130"/>
      <c r="D587" s="53"/>
      <c r="E587" s="53"/>
      <c r="F587" s="18"/>
      <c r="G587" s="131"/>
      <c r="I587" s="20"/>
    </row>
    <row r="588" spans="1:9" ht="12">
      <c r="A588" s="22"/>
      <c r="B588" s="129"/>
      <c r="C588" s="130"/>
      <c r="D588" s="53"/>
      <c r="E588" s="53"/>
      <c r="F588" s="18"/>
      <c r="G588" s="131"/>
      <c r="I588" s="20"/>
    </row>
    <row r="589" spans="1:9" ht="12">
      <c r="A589" s="22"/>
      <c r="B589" s="129"/>
      <c r="C589" s="130"/>
      <c r="D589" s="53"/>
      <c r="E589" s="53"/>
      <c r="F589" s="18"/>
      <c r="G589" s="131"/>
      <c r="I589" s="20"/>
    </row>
    <row r="590" spans="1:9" ht="12">
      <c r="A590" s="22"/>
      <c r="B590" s="129"/>
      <c r="C590" s="130"/>
      <c r="D590" s="53"/>
      <c r="E590" s="53"/>
      <c r="F590" s="18"/>
      <c r="G590" s="131"/>
      <c r="I590" s="20"/>
    </row>
    <row r="591" spans="1:9" ht="12">
      <c r="A591" s="22"/>
      <c r="B591" s="129"/>
      <c r="C591" s="130"/>
      <c r="D591" s="53"/>
      <c r="E591" s="53"/>
      <c r="F591" s="18"/>
      <c r="G591" s="131"/>
      <c r="I591" s="20"/>
    </row>
    <row r="592" spans="1:9" ht="12">
      <c r="A592" s="22"/>
      <c r="B592" s="129"/>
      <c r="C592" s="130"/>
      <c r="D592" s="53"/>
      <c r="E592" s="53"/>
      <c r="F592" s="18"/>
      <c r="G592" s="131"/>
      <c r="I592" s="20"/>
    </row>
    <row r="593" spans="1:9" ht="12">
      <c r="A593" s="22"/>
      <c r="B593" s="129"/>
      <c r="C593" s="130"/>
      <c r="D593" s="53"/>
      <c r="E593" s="53"/>
      <c r="F593" s="18"/>
      <c r="G593" s="131"/>
      <c r="I593" s="20"/>
    </row>
    <row r="594" spans="1:9" ht="12">
      <c r="A594" s="22"/>
      <c r="B594" s="129"/>
      <c r="C594" s="130"/>
      <c r="D594" s="53"/>
      <c r="E594" s="53"/>
      <c r="F594" s="18"/>
      <c r="G594" s="131"/>
      <c r="I594" s="20"/>
    </row>
    <row r="595" spans="1:9" ht="12">
      <c r="A595" s="22"/>
      <c r="B595" s="129"/>
      <c r="C595" s="130"/>
      <c r="D595" s="53"/>
      <c r="E595" s="53"/>
      <c r="F595" s="18"/>
      <c r="G595" s="131"/>
      <c r="I595" s="20"/>
    </row>
    <row r="596" spans="1:9" ht="12">
      <c r="A596" s="22"/>
      <c r="B596" s="129"/>
      <c r="C596" s="130"/>
      <c r="D596" s="53"/>
      <c r="E596" s="53"/>
      <c r="F596" s="18"/>
      <c r="G596" s="131"/>
      <c r="I596" s="20"/>
    </row>
    <row r="597" spans="1:9" ht="12">
      <c r="A597" s="22"/>
      <c r="B597" s="129"/>
      <c r="C597" s="130"/>
      <c r="D597" s="53"/>
      <c r="E597" s="53"/>
      <c r="F597" s="18"/>
      <c r="G597" s="131"/>
      <c r="I597" s="20"/>
    </row>
    <row r="598" spans="1:9" ht="12">
      <c r="A598" s="22"/>
      <c r="B598" s="129"/>
      <c r="C598" s="130"/>
      <c r="D598" s="53"/>
      <c r="E598" s="53"/>
      <c r="F598" s="18"/>
      <c r="G598" s="131"/>
      <c r="I598" s="20"/>
    </row>
    <row r="599" spans="1:9" ht="12">
      <c r="A599" s="22"/>
      <c r="B599" s="129"/>
      <c r="C599" s="130"/>
      <c r="D599" s="53"/>
      <c r="E599" s="53"/>
      <c r="F599" s="18"/>
      <c r="G599" s="131"/>
      <c r="I599" s="20"/>
    </row>
    <row r="600" spans="1:9" ht="12">
      <c r="A600" s="22"/>
      <c r="B600" s="129"/>
      <c r="C600" s="130"/>
      <c r="D600" s="53"/>
      <c r="E600" s="53"/>
      <c r="F600" s="18"/>
      <c r="G600" s="131"/>
      <c r="I600" s="20"/>
    </row>
    <row r="601" spans="1:9" ht="12">
      <c r="A601" s="22"/>
      <c r="B601" s="129"/>
      <c r="C601" s="130"/>
      <c r="D601" s="53"/>
      <c r="E601" s="53"/>
      <c r="F601" s="18"/>
      <c r="G601" s="131"/>
      <c r="I601" s="20"/>
    </row>
    <row r="602" spans="1:9" ht="12">
      <c r="A602" s="22"/>
      <c r="B602" s="129"/>
      <c r="C602" s="130"/>
      <c r="D602" s="53"/>
      <c r="E602" s="53"/>
      <c r="F602" s="18"/>
      <c r="G602" s="131"/>
      <c r="I602" s="20"/>
    </row>
    <row r="603" spans="1:9" ht="12">
      <c r="A603" s="22"/>
      <c r="B603" s="129"/>
      <c r="C603" s="130"/>
      <c r="D603" s="53"/>
      <c r="E603" s="53"/>
      <c r="F603" s="18"/>
      <c r="G603" s="131"/>
      <c r="I603" s="20"/>
    </row>
    <row r="604" spans="1:9" ht="12">
      <c r="A604" s="22"/>
      <c r="B604" s="129"/>
      <c r="C604" s="130"/>
      <c r="D604" s="53"/>
      <c r="E604" s="53"/>
      <c r="F604" s="18"/>
      <c r="G604" s="131"/>
      <c r="I604" s="20"/>
    </row>
    <row r="605" spans="1:9" ht="12">
      <c r="A605" s="22"/>
      <c r="B605" s="129"/>
      <c r="C605" s="130"/>
      <c r="D605" s="53"/>
      <c r="E605" s="53"/>
      <c r="F605" s="18"/>
      <c r="G605" s="131"/>
      <c r="I605" s="20"/>
    </row>
    <row r="606" spans="1:9" ht="12">
      <c r="A606" s="22"/>
      <c r="B606" s="129"/>
      <c r="C606" s="130"/>
      <c r="D606" s="53"/>
      <c r="E606" s="53"/>
      <c r="F606" s="18"/>
      <c r="G606" s="131"/>
      <c r="I606" s="20"/>
    </row>
    <row r="607" spans="1:9" ht="12">
      <c r="A607" s="22"/>
      <c r="B607" s="129"/>
      <c r="C607" s="130"/>
      <c r="D607" s="53"/>
      <c r="E607" s="53"/>
      <c r="F607" s="18"/>
      <c r="G607" s="131"/>
      <c r="I607" s="20"/>
    </row>
    <row r="608" spans="1:9" ht="12">
      <c r="A608" s="22"/>
      <c r="B608" s="129"/>
      <c r="C608" s="130"/>
      <c r="D608" s="53"/>
      <c r="E608" s="53"/>
      <c r="F608" s="18"/>
      <c r="G608" s="131"/>
      <c r="I608" s="20"/>
    </row>
    <row r="609" spans="1:9" ht="12">
      <c r="A609" s="22"/>
      <c r="B609" s="129"/>
      <c r="C609" s="130"/>
      <c r="D609" s="53"/>
      <c r="E609" s="53"/>
      <c r="F609" s="18"/>
      <c r="G609" s="131"/>
      <c r="I609" s="20"/>
    </row>
    <row r="610" spans="1:9" ht="12">
      <c r="A610" s="22"/>
      <c r="B610" s="129"/>
      <c r="C610" s="130"/>
      <c r="D610" s="53"/>
      <c r="E610" s="53"/>
      <c r="F610" s="18"/>
      <c r="G610" s="131"/>
      <c r="I610" s="20"/>
    </row>
    <row r="611" spans="1:9" ht="12">
      <c r="A611" s="22"/>
      <c r="B611" s="129"/>
      <c r="C611" s="130"/>
      <c r="D611" s="53"/>
      <c r="E611" s="53"/>
      <c r="F611" s="18"/>
      <c r="G611" s="131"/>
      <c r="I611" s="20"/>
    </row>
    <row r="612" spans="1:9" ht="12">
      <c r="A612" s="22"/>
      <c r="B612" s="129"/>
      <c r="C612" s="130"/>
      <c r="D612" s="53"/>
      <c r="E612" s="53"/>
      <c r="F612" s="18"/>
      <c r="G612" s="131"/>
      <c r="I612" s="20"/>
    </row>
    <row r="613" spans="1:9" ht="12">
      <c r="A613" s="22"/>
      <c r="B613" s="129"/>
      <c r="C613" s="130"/>
      <c r="D613" s="53"/>
      <c r="E613" s="53"/>
      <c r="F613" s="18"/>
      <c r="G613" s="131"/>
      <c r="I613" s="20"/>
    </row>
    <row r="614" spans="1:9" ht="12">
      <c r="A614" s="22"/>
      <c r="B614" s="129"/>
      <c r="C614" s="130"/>
      <c r="D614" s="53"/>
      <c r="E614" s="53"/>
      <c r="F614" s="18"/>
      <c r="G614" s="131"/>
      <c r="I614" s="20"/>
    </row>
    <row r="615" spans="1:9" ht="12">
      <c r="A615" s="22"/>
      <c r="B615" s="129"/>
      <c r="C615" s="130"/>
      <c r="D615" s="53"/>
      <c r="E615" s="53"/>
      <c r="F615" s="18"/>
      <c r="G615" s="131"/>
      <c r="I615" s="20"/>
    </row>
    <row r="616" spans="1:9" ht="12">
      <c r="A616" s="22"/>
      <c r="B616" s="129"/>
      <c r="C616" s="130"/>
      <c r="D616" s="53"/>
      <c r="E616" s="53"/>
      <c r="F616" s="18"/>
      <c r="G616" s="131"/>
      <c r="I616" s="20"/>
    </row>
    <row r="617" spans="1:9" ht="12">
      <c r="A617" s="22"/>
      <c r="B617" s="129"/>
      <c r="C617" s="130"/>
      <c r="D617" s="53"/>
      <c r="E617" s="53"/>
      <c r="F617" s="18"/>
      <c r="G617" s="131"/>
      <c r="I617" s="20"/>
    </row>
    <row r="618" spans="1:9" ht="12">
      <c r="A618" s="22"/>
      <c r="B618" s="129"/>
      <c r="C618" s="130"/>
      <c r="D618" s="53"/>
      <c r="E618" s="53"/>
      <c r="F618" s="18"/>
      <c r="G618" s="131"/>
      <c r="I618" s="20"/>
    </row>
    <row r="619" spans="1:9" ht="12">
      <c r="A619" s="22"/>
      <c r="B619" s="129"/>
      <c r="C619" s="130"/>
      <c r="D619" s="53"/>
      <c r="E619" s="53"/>
      <c r="F619" s="18"/>
      <c r="G619" s="131"/>
      <c r="I619" s="20"/>
    </row>
    <row r="620" spans="1:9" ht="12">
      <c r="A620" s="22"/>
      <c r="B620" s="129"/>
      <c r="C620" s="130"/>
      <c r="D620" s="53"/>
      <c r="E620" s="53"/>
      <c r="F620" s="18"/>
      <c r="G620" s="131"/>
      <c r="I620" s="20"/>
    </row>
    <row r="621" spans="1:9" ht="12">
      <c r="A621" s="22"/>
      <c r="B621" s="129"/>
      <c r="C621" s="130"/>
      <c r="D621" s="53"/>
      <c r="E621" s="53"/>
      <c r="F621" s="18"/>
      <c r="G621" s="131"/>
      <c r="I621" s="20"/>
    </row>
    <row r="622" spans="1:9" ht="12">
      <c r="A622" s="22"/>
      <c r="B622" s="129"/>
      <c r="C622" s="130"/>
      <c r="D622" s="53"/>
      <c r="E622" s="53"/>
      <c r="F622" s="18"/>
      <c r="G622" s="131"/>
      <c r="I622" s="20"/>
    </row>
    <row r="623" spans="1:9" ht="12">
      <c r="A623" s="22"/>
      <c r="B623" s="129"/>
      <c r="C623" s="130"/>
      <c r="D623" s="53"/>
      <c r="E623" s="53"/>
      <c r="F623" s="18"/>
      <c r="G623" s="131"/>
      <c r="I623" s="20"/>
    </row>
    <row r="624" spans="1:9" ht="12">
      <c r="A624" s="22"/>
      <c r="B624" s="129"/>
      <c r="C624" s="130"/>
      <c r="D624" s="53"/>
      <c r="E624" s="53"/>
      <c r="F624" s="18"/>
      <c r="G624" s="131"/>
      <c r="I624" s="20"/>
    </row>
    <row r="625" spans="1:9" ht="12">
      <c r="A625" s="22"/>
      <c r="B625" s="129"/>
      <c r="C625" s="130"/>
      <c r="D625" s="53"/>
      <c r="E625" s="53"/>
      <c r="F625" s="18"/>
      <c r="G625" s="131"/>
      <c r="I625" s="20"/>
    </row>
    <row r="626" spans="1:9" ht="12">
      <c r="A626" s="22"/>
      <c r="B626" s="129"/>
      <c r="C626" s="130"/>
      <c r="D626" s="53"/>
      <c r="E626" s="53"/>
      <c r="F626" s="18"/>
      <c r="G626" s="131"/>
      <c r="I626" s="20"/>
    </row>
    <row r="627" spans="1:9" ht="12">
      <c r="A627" s="22"/>
      <c r="B627" s="129"/>
      <c r="C627" s="130"/>
      <c r="D627" s="53"/>
      <c r="E627" s="53"/>
      <c r="F627" s="18"/>
      <c r="G627" s="131"/>
      <c r="I627" s="20"/>
    </row>
    <row r="628" spans="1:9" ht="12">
      <c r="A628" s="22"/>
      <c r="B628" s="129"/>
      <c r="C628" s="130"/>
      <c r="D628" s="53"/>
      <c r="E628" s="53"/>
      <c r="F628" s="18"/>
      <c r="G628" s="131"/>
      <c r="I628" s="20"/>
    </row>
    <row r="629" spans="1:9" ht="12">
      <c r="A629" s="22"/>
      <c r="B629" s="129"/>
      <c r="C629" s="130"/>
      <c r="D629" s="53"/>
      <c r="E629" s="53"/>
      <c r="F629" s="18"/>
      <c r="G629" s="131"/>
      <c r="I629" s="20"/>
    </row>
    <row r="630" spans="1:9" ht="12">
      <c r="A630" s="22"/>
      <c r="B630" s="129"/>
      <c r="C630" s="130"/>
      <c r="D630" s="53"/>
      <c r="E630" s="53"/>
      <c r="F630" s="18"/>
      <c r="G630" s="131"/>
      <c r="I630" s="20"/>
    </row>
    <row r="631" spans="1:9" ht="12">
      <c r="A631" s="22"/>
      <c r="B631" s="129"/>
      <c r="C631" s="130"/>
      <c r="D631" s="53"/>
      <c r="E631" s="53"/>
      <c r="F631" s="18"/>
      <c r="G631" s="131"/>
      <c r="I631" s="20"/>
    </row>
    <row r="632" spans="1:9" ht="12">
      <c r="A632" s="22"/>
      <c r="B632" s="129"/>
      <c r="C632" s="130"/>
      <c r="D632" s="53"/>
      <c r="E632" s="53"/>
      <c r="F632" s="18"/>
      <c r="G632" s="131"/>
      <c r="I632" s="20"/>
    </row>
    <row r="633" spans="1:9" ht="12">
      <c r="A633" s="22"/>
      <c r="B633" s="129"/>
      <c r="C633" s="130"/>
      <c r="D633" s="53"/>
      <c r="E633" s="53"/>
      <c r="F633" s="18"/>
      <c r="G633" s="131"/>
      <c r="I633" s="20"/>
    </row>
    <row r="634" spans="1:9" ht="12">
      <c r="A634" s="22"/>
      <c r="B634" s="129"/>
      <c r="C634" s="130"/>
      <c r="D634" s="53"/>
      <c r="E634" s="53"/>
      <c r="F634" s="18"/>
      <c r="G634" s="131"/>
      <c r="I634" s="20"/>
    </row>
    <row r="635" spans="1:9" ht="12">
      <c r="A635" s="22"/>
      <c r="B635" s="129"/>
      <c r="C635" s="130"/>
      <c r="D635" s="53"/>
      <c r="E635" s="53"/>
      <c r="F635" s="18"/>
      <c r="G635" s="131"/>
      <c r="I635" s="20"/>
    </row>
    <row r="636" spans="1:9" ht="12">
      <c r="A636" s="22"/>
      <c r="B636" s="129"/>
      <c r="C636" s="130"/>
      <c r="D636" s="53"/>
      <c r="E636" s="53"/>
      <c r="F636" s="18"/>
      <c r="G636" s="131"/>
      <c r="I636" s="20"/>
    </row>
    <row r="637" spans="1:9" ht="12">
      <c r="A637" s="22"/>
      <c r="B637" s="129"/>
      <c r="C637" s="130"/>
      <c r="D637" s="53"/>
      <c r="E637" s="53"/>
      <c r="F637" s="18"/>
      <c r="G637" s="131"/>
      <c r="I637" s="20"/>
    </row>
    <row r="638" spans="1:9" ht="12">
      <c r="A638" s="22"/>
      <c r="B638" s="129"/>
      <c r="C638" s="130"/>
      <c r="D638" s="53"/>
      <c r="E638" s="53"/>
      <c r="F638" s="18"/>
      <c r="G638" s="131"/>
      <c r="I638" s="20"/>
    </row>
    <row r="639" spans="1:9" ht="12">
      <c r="A639" s="22"/>
      <c r="B639" s="129"/>
      <c r="C639" s="130"/>
      <c r="D639" s="53"/>
      <c r="E639" s="53"/>
      <c r="F639" s="18"/>
      <c r="G639" s="131"/>
      <c r="I639" s="20"/>
    </row>
    <row r="640" spans="1:9" ht="12">
      <c r="A640" s="22"/>
      <c r="B640" s="129"/>
      <c r="C640" s="130"/>
      <c r="D640" s="53"/>
      <c r="E640" s="53"/>
      <c r="F640" s="18"/>
      <c r="G640" s="131"/>
      <c r="I640" s="20"/>
    </row>
    <row r="641" spans="1:9" ht="12">
      <c r="A641" s="22"/>
      <c r="B641" s="129"/>
      <c r="C641" s="130"/>
      <c r="D641" s="53"/>
      <c r="E641" s="53"/>
      <c r="F641" s="18"/>
      <c r="G641" s="131"/>
      <c r="I641" s="20"/>
    </row>
    <row r="642" spans="1:9" ht="12">
      <c r="A642" s="22"/>
      <c r="B642" s="129"/>
      <c r="C642" s="130"/>
      <c r="D642" s="53"/>
      <c r="E642" s="53"/>
      <c r="F642" s="18"/>
      <c r="G642" s="131"/>
      <c r="I642" s="20"/>
    </row>
    <row r="643" spans="1:9" ht="12">
      <c r="A643" s="22"/>
      <c r="B643" s="129"/>
      <c r="C643" s="130"/>
      <c r="D643" s="53"/>
      <c r="E643" s="53"/>
      <c r="F643" s="18"/>
      <c r="G643" s="131"/>
      <c r="I643" s="20"/>
    </row>
    <row r="644" spans="1:9" ht="12">
      <c r="A644" s="22"/>
      <c r="B644" s="129"/>
      <c r="C644" s="130"/>
      <c r="D644" s="53"/>
      <c r="E644" s="53"/>
      <c r="F644" s="18"/>
      <c r="G644" s="131"/>
      <c r="I644" s="20"/>
    </row>
    <row r="645" spans="1:9" ht="12">
      <c r="A645" s="22"/>
      <c r="B645" s="129"/>
      <c r="C645" s="130"/>
      <c r="D645" s="53"/>
      <c r="E645" s="53"/>
      <c r="F645" s="18"/>
      <c r="G645" s="131"/>
      <c r="I645" s="20"/>
    </row>
    <row r="646" spans="1:9" ht="12">
      <c r="A646" s="22"/>
      <c r="B646" s="129"/>
      <c r="C646" s="130"/>
      <c r="D646" s="53"/>
      <c r="E646" s="53"/>
      <c r="F646" s="18"/>
      <c r="G646" s="131"/>
      <c r="I646" s="20"/>
    </row>
    <row r="647" spans="1:9" ht="12">
      <c r="A647" s="22"/>
      <c r="B647" s="129"/>
      <c r="C647" s="130"/>
      <c r="D647" s="53"/>
      <c r="E647" s="53"/>
      <c r="F647" s="18"/>
      <c r="G647" s="131"/>
      <c r="I647" s="20"/>
    </row>
    <row r="648" spans="1:9" ht="12">
      <c r="A648" s="22"/>
      <c r="B648" s="129"/>
      <c r="C648" s="130"/>
      <c r="D648" s="53"/>
      <c r="E648" s="53"/>
      <c r="F648" s="18"/>
      <c r="G648" s="131"/>
      <c r="I648" s="20"/>
    </row>
    <row r="649" spans="1:9" ht="12">
      <c r="A649" s="22"/>
      <c r="B649" s="129"/>
      <c r="C649" s="130"/>
      <c r="D649" s="53"/>
      <c r="E649" s="53"/>
      <c r="F649" s="18"/>
      <c r="G649" s="131"/>
      <c r="I649" s="20"/>
    </row>
    <row r="650" spans="1:9" ht="12">
      <c r="A650" s="22"/>
      <c r="B650" s="129"/>
      <c r="C650" s="130"/>
      <c r="D650" s="53"/>
      <c r="E650" s="53"/>
      <c r="F650" s="18"/>
      <c r="G650" s="131"/>
      <c r="I650" s="20"/>
    </row>
    <row r="651" spans="1:9" ht="12">
      <c r="A651" s="22"/>
      <c r="B651" s="129"/>
      <c r="C651" s="130"/>
      <c r="D651" s="53"/>
      <c r="E651" s="53"/>
      <c r="F651" s="18"/>
      <c r="G651" s="131"/>
      <c r="I651" s="20"/>
    </row>
    <row r="652" spans="1:9" ht="12">
      <c r="A652" s="22"/>
      <c r="B652" s="129"/>
      <c r="C652" s="130"/>
      <c r="D652" s="53"/>
      <c r="E652" s="53"/>
      <c r="F652" s="18"/>
      <c r="G652" s="131"/>
      <c r="I652" s="20"/>
    </row>
    <row r="653" spans="1:9" ht="12">
      <c r="A653" s="22"/>
      <c r="B653" s="129"/>
      <c r="C653" s="130"/>
      <c r="D653" s="53"/>
      <c r="E653" s="53"/>
      <c r="F653" s="18"/>
      <c r="G653" s="131"/>
      <c r="I653" s="20"/>
    </row>
    <row r="654" spans="1:9" ht="12">
      <c r="A654" s="22"/>
      <c r="B654" s="129"/>
      <c r="C654" s="130"/>
      <c r="D654" s="53"/>
      <c r="E654" s="53"/>
      <c r="F654" s="18"/>
      <c r="G654" s="131"/>
      <c r="I654" s="20"/>
    </row>
    <row r="655" spans="1:9" ht="12">
      <c r="A655" s="22"/>
      <c r="B655" s="129"/>
      <c r="C655" s="130"/>
      <c r="D655" s="53"/>
      <c r="E655" s="53"/>
      <c r="F655" s="18"/>
      <c r="G655" s="131"/>
      <c r="I655" s="20"/>
    </row>
    <row r="656" spans="1:9" ht="12">
      <c r="A656" s="22"/>
      <c r="B656" s="129"/>
      <c r="C656" s="130"/>
      <c r="D656" s="53"/>
      <c r="E656" s="53"/>
      <c r="F656" s="18"/>
      <c r="G656" s="131"/>
      <c r="I656" s="20"/>
    </row>
    <row r="657" spans="1:9" ht="12">
      <c r="A657" s="22"/>
      <c r="B657" s="129"/>
      <c r="C657" s="130"/>
      <c r="D657" s="53"/>
      <c r="E657" s="53"/>
      <c r="F657" s="18"/>
      <c r="G657" s="131"/>
      <c r="I657" s="20"/>
    </row>
    <row r="658" spans="1:9" ht="12">
      <c r="A658" s="22"/>
      <c r="B658" s="129"/>
      <c r="C658" s="130"/>
      <c r="D658" s="53"/>
      <c r="E658" s="53"/>
      <c r="F658" s="18"/>
      <c r="G658" s="131"/>
      <c r="I658" s="20"/>
    </row>
    <row r="659" spans="1:9" ht="12">
      <c r="A659" s="22"/>
      <c r="B659" s="129"/>
      <c r="C659" s="130"/>
      <c r="D659" s="53"/>
      <c r="E659" s="53"/>
      <c r="F659" s="18"/>
      <c r="G659" s="131"/>
      <c r="I659" s="20"/>
    </row>
    <row r="660" spans="1:9" ht="12">
      <c r="A660" s="22"/>
      <c r="B660" s="129"/>
      <c r="C660" s="130"/>
      <c r="D660" s="53"/>
      <c r="E660" s="53"/>
      <c r="F660" s="18"/>
      <c r="G660" s="131"/>
      <c r="I660" s="20"/>
    </row>
    <row r="661" spans="1:9" ht="12">
      <c r="A661" s="22"/>
      <c r="B661" s="129"/>
      <c r="C661" s="130"/>
      <c r="D661" s="53"/>
      <c r="E661" s="53"/>
      <c r="F661" s="18"/>
      <c r="G661" s="131"/>
      <c r="I661" s="20"/>
    </row>
    <row r="662" spans="1:9" ht="12">
      <c r="A662" s="22"/>
      <c r="B662" s="129"/>
      <c r="C662" s="130"/>
      <c r="D662" s="53"/>
      <c r="E662" s="53"/>
      <c r="F662" s="18"/>
      <c r="G662" s="131"/>
      <c r="I662" s="20"/>
    </row>
    <row r="663" spans="1:9" ht="12">
      <c r="A663" s="22"/>
      <c r="B663" s="129"/>
      <c r="C663" s="130"/>
      <c r="D663" s="53"/>
      <c r="E663" s="53"/>
      <c r="F663" s="18"/>
      <c r="G663" s="131"/>
      <c r="I663" s="20"/>
    </row>
    <row r="664" spans="1:9" ht="12">
      <c r="A664" s="22"/>
      <c r="B664" s="129"/>
      <c r="C664" s="130"/>
      <c r="D664" s="53"/>
      <c r="E664" s="53"/>
      <c r="F664" s="18"/>
      <c r="G664" s="131"/>
      <c r="I664" s="20"/>
    </row>
    <row r="665" spans="1:9" ht="12">
      <c r="A665" s="22"/>
      <c r="B665" s="129"/>
      <c r="C665" s="130"/>
      <c r="D665" s="53"/>
      <c r="E665" s="53"/>
      <c r="F665" s="18"/>
      <c r="G665" s="131"/>
      <c r="I665" s="20"/>
    </row>
    <row r="666" spans="1:9" ht="12">
      <c r="A666" s="22"/>
      <c r="B666" s="129"/>
      <c r="C666" s="130"/>
      <c r="D666" s="53"/>
      <c r="E666" s="53"/>
      <c r="F666" s="18"/>
      <c r="G666" s="131"/>
      <c r="I666" s="20"/>
    </row>
    <row r="667" spans="1:9" ht="12">
      <c r="A667" s="22"/>
      <c r="B667" s="129"/>
      <c r="C667" s="130"/>
      <c r="D667" s="53"/>
      <c r="E667" s="53"/>
      <c r="F667" s="18"/>
      <c r="G667" s="131"/>
      <c r="I667" s="20"/>
    </row>
    <row r="668" spans="1:9" ht="12">
      <c r="A668" s="22"/>
      <c r="B668" s="129"/>
      <c r="C668" s="130"/>
      <c r="D668" s="53"/>
      <c r="E668" s="53"/>
      <c r="F668" s="18"/>
      <c r="G668" s="131"/>
      <c r="I668" s="20"/>
    </row>
    <row r="669" spans="1:9" ht="12">
      <c r="A669" s="22"/>
      <c r="B669" s="129"/>
      <c r="C669" s="130"/>
      <c r="D669" s="53"/>
      <c r="E669" s="53"/>
      <c r="F669" s="18"/>
      <c r="G669" s="131"/>
      <c r="I669" s="20"/>
    </row>
    <row r="670" spans="1:9" ht="12">
      <c r="A670" s="22"/>
      <c r="B670" s="129"/>
      <c r="C670" s="130"/>
      <c r="D670" s="53"/>
      <c r="E670" s="53"/>
      <c r="F670" s="18"/>
      <c r="G670" s="131"/>
      <c r="I670" s="20"/>
    </row>
    <row r="671" spans="1:9" ht="12">
      <c r="A671" s="22"/>
      <c r="B671" s="129"/>
      <c r="C671" s="130"/>
      <c r="D671" s="53"/>
      <c r="E671" s="53"/>
      <c r="F671" s="18"/>
      <c r="G671" s="131"/>
      <c r="I671" s="20"/>
    </row>
    <row r="672" spans="1:9" ht="12">
      <c r="A672" s="22"/>
      <c r="B672" s="129"/>
      <c r="C672" s="130"/>
      <c r="D672" s="53"/>
      <c r="E672" s="53"/>
      <c r="F672" s="18"/>
      <c r="G672" s="131"/>
      <c r="I672" s="20"/>
    </row>
    <row r="673" spans="1:9" ht="12">
      <c r="A673" s="22"/>
      <c r="B673" s="129"/>
      <c r="C673" s="130"/>
      <c r="D673" s="53"/>
      <c r="E673" s="53"/>
      <c r="F673" s="18"/>
      <c r="G673" s="131"/>
      <c r="I673" s="20"/>
    </row>
    <row r="674" spans="1:9" ht="12">
      <c r="A674" s="22"/>
      <c r="B674" s="129"/>
      <c r="C674" s="130"/>
      <c r="D674" s="53"/>
      <c r="E674" s="53"/>
      <c r="F674" s="18"/>
      <c r="G674" s="131"/>
      <c r="I674" s="20"/>
    </row>
    <row r="675" spans="1:9" ht="12">
      <c r="A675" s="22"/>
      <c r="B675" s="129"/>
      <c r="C675" s="130"/>
      <c r="D675" s="53"/>
      <c r="E675" s="53"/>
      <c r="F675" s="18"/>
      <c r="G675" s="131"/>
      <c r="I675" s="20"/>
    </row>
    <row r="676" spans="1:9" ht="12">
      <c r="A676" s="22"/>
      <c r="B676" s="129"/>
      <c r="C676" s="130"/>
      <c r="D676" s="53"/>
      <c r="E676" s="53"/>
      <c r="F676" s="18"/>
      <c r="G676" s="131"/>
      <c r="I676" s="20"/>
    </row>
    <row r="677" spans="1:9" ht="12">
      <c r="A677" s="22"/>
      <c r="B677" s="129"/>
      <c r="C677" s="130"/>
      <c r="D677" s="53"/>
      <c r="E677" s="53"/>
      <c r="F677" s="18"/>
      <c r="G677" s="131"/>
      <c r="I677" s="20"/>
    </row>
    <row r="678" spans="1:9" ht="12">
      <c r="A678" s="22"/>
      <c r="B678" s="129"/>
      <c r="C678" s="130"/>
      <c r="D678" s="53"/>
      <c r="E678" s="53"/>
      <c r="F678" s="18"/>
      <c r="G678" s="131"/>
      <c r="I678" s="20"/>
    </row>
    <row r="679" spans="1:9" ht="12">
      <c r="A679" s="22"/>
      <c r="B679" s="129"/>
      <c r="C679" s="130"/>
      <c r="D679" s="53"/>
      <c r="E679" s="53"/>
      <c r="F679" s="18"/>
      <c r="G679" s="131"/>
      <c r="I679" s="20"/>
    </row>
    <row r="680" spans="1:9" ht="12">
      <c r="A680" s="22"/>
      <c r="B680" s="129"/>
      <c r="C680" s="130"/>
      <c r="D680" s="53"/>
      <c r="E680" s="53"/>
      <c r="F680" s="18"/>
      <c r="G680" s="131"/>
      <c r="I680" s="20"/>
    </row>
    <row r="681" spans="1:9" ht="12">
      <c r="A681" s="22"/>
      <c r="B681" s="129"/>
      <c r="C681" s="130"/>
      <c r="D681" s="53"/>
      <c r="E681" s="53"/>
      <c r="F681" s="18"/>
      <c r="G681" s="131"/>
      <c r="I681" s="20"/>
    </row>
    <row r="682" spans="1:9" ht="12">
      <c r="A682" s="22"/>
      <c r="B682" s="129"/>
      <c r="C682" s="130"/>
      <c r="D682" s="53"/>
      <c r="E682" s="53"/>
      <c r="F682" s="18"/>
      <c r="G682" s="131"/>
      <c r="I682" s="20"/>
    </row>
    <row r="683" spans="1:9" ht="12">
      <c r="A683" s="22"/>
      <c r="B683" s="129"/>
      <c r="C683" s="130"/>
      <c r="D683" s="53"/>
      <c r="E683" s="53"/>
      <c r="F683" s="18"/>
      <c r="G683" s="131"/>
      <c r="I683" s="20"/>
    </row>
    <row r="684" spans="1:9" ht="12">
      <c r="A684" s="22"/>
      <c r="B684" s="129"/>
      <c r="C684" s="130"/>
      <c r="D684" s="53"/>
      <c r="E684" s="53"/>
      <c r="F684" s="18"/>
      <c r="G684" s="131"/>
      <c r="I684" s="20"/>
    </row>
    <row r="685" spans="1:9" ht="12">
      <c r="A685" s="22"/>
      <c r="B685" s="129"/>
      <c r="C685" s="130"/>
      <c r="D685" s="53"/>
      <c r="E685" s="53"/>
      <c r="F685" s="18"/>
      <c r="G685" s="131"/>
      <c r="I685" s="20"/>
    </row>
    <row r="686" spans="1:9" ht="12">
      <c r="A686" s="22"/>
      <c r="B686" s="129"/>
      <c r="C686" s="130"/>
      <c r="D686" s="53"/>
      <c r="E686" s="53"/>
      <c r="F686" s="18"/>
      <c r="G686" s="131"/>
      <c r="I686" s="20"/>
    </row>
    <row r="687" spans="1:9" ht="12">
      <c r="A687" s="22"/>
      <c r="B687" s="129"/>
      <c r="C687" s="130"/>
      <c r="D687" s="53"/>
      <c r="E687" s="53"/>
      <c r="F687" s="18"/>
      <c r="G687" s="131"/>
      <c r="I687" s="20"/>
    </row>
    <row r="688" spans="1:9" ht="12">
      <c r="A688" s="22"/>
      <c r="B688" s="129"/>
      <c r="C688" s="130"/>
      <c r="D688" s="53"/>
      <c r="E688" s="53"/>
      <c r="F688" s="18"/>
      <c r="G688" s="131"/>
      <c r="I688" s="20"/>
    </row>
    <row r="689" spans="1:9" ht="12">
      <c r="A689" s="22"/>
      <c r="B689" s="129"/>
      <c r="C689" s="130"/>
      <c r="D689" s="53"/>
      <c r="E689" s="53"/>
      <c r="F689" s="18"/>
      <c r="G689" s="131"/>
      <c r="I689" s="20"/>
    </row>
    <row r="690" spans="1:9" ht="12">
      <c r="A690" s="22"/>
      <c r="B690" s="129"/>
      <c r="C690" s="130"/>
      <c r="D690" s="53"/>
      <c r="E690" s="53"/>
      <c r="F690" s="18"/>
      <c r="G690" s="131"/>
      <c r="I690" s="20"/>
    </row>
    <row r="691" spans="1:9" ht="12">
      <c r="A691" s="22"/>
      <c r="B691" s="129"/>
      <c r="C691" s="130"/>
      <c r="D691" s="53"/>
      <c r="E691" s="53"/>
      <c r="F691" s="18"/>
      <c r="G691" s="131"/>
      <c r="I691" s="20"/>
    </row>
    <row r="692" spans="1:9" ht="12">
      <c r="A692" s="22"/>
      <c r="B692" s="129"/>
      <c r="C692" s="130"/>
      <c r="D692" s="53"/>
      <c r="E692" s="53"/>
      <c r="F692" s="18"/>
      <c r="G692" s="131"/>
      <c r="I692" s="20"/>
    </row>
    <row r="693" spans="1:9" ht="12">
      <c r="A693" s="22"/>
      <c r="B693" s="129"/>
      <c r="C693" s="130"/>
      <c r="D693" s="53"/>
      <c r="E693" s="53"/>
      <c r="F693" s="18"/>
      <c r="G693" s="131"/>
      <c r="I693" s="20"/>
    </row>
    <row r="694" spans="1:9" ht="12">
      <c r="A694" s="22"/>
      <c r="B694" s="129"/>
      <c r="C694" s="130"/>
      <c r="D694" s="53"/>
      <c r="E694" s="53"/>
      <c r="F694" s="18"/>
      <c r="G694" s="131"/>
      <c r="I694" s="20"/>
    </row>
    <row r="695" spans="1:9" ht="12">
      <c r="A695" s="22"/>
      <c r="B695" s="129"/>
      <c r="C695" s="130"/>
      <c r="D695" s="53"/>
      <c r="E695" s="53"/>
      <c r="F695" s="18"/>
      <c r="G695" s="131"/>
      <c r="I695" s="20"/>
    </row>
    <row r="696" spans="1:9" ht="12">
      <c r="A696" s="22"/>
      <c r="B696" s="129"/>
      <c r="C696" s="130"/>
      <c r="D696" s="53"/>
      <c r="E696" s="53"/>
      <c r="F696" s="18"/>
      <c r="G696" s="131"/>
      <c r="I696" s="20"/>
    </row>
    <row r="697" spans="1:9" ht="12">
      <c r="A697" s="22"/>
      <c r="B697" s="129"/>
      <c r="C697" s="130"/>
      <c r="D697" s="53"/>
      <c r="E697" s="53"/>
      <c r="F697" s="18"/>
      <c r="G697" s="131"/>
      <c r="I697" s="20"/>
    </row>
    <row r="698" spans="1:9" ht="12">
      <c r="A698" s="22"/>
      <c r="B698" s="129"/>
      <c r="C698" s="130"/>
      <c r="D698" s="53"/>
      <c r="E698" s="53"/>
      <c r="F698" s="18"/>
      <c r="G698" s="131"/>
      <c r="I698" s="20"/>
    </row>
    <row r="699" spans="1:9" ht="12">
      <c r="A699" s="22"/>
      <c r="B699" s="129"/>
      <c r="C699" s="130"/>
      <c r="D699" s="53"/>
      <c r="E699" s="53"/>
      <c r="F699" s="18"/>
      <c r="G699" s="131"/>
      <c r="I699" s="20"/>
    </row>
    <row r="700" spans="1:9" ht="12">
      <c r="A700" s="22"/>
      <c r="B700" s="129"/>
      <c r="C700" s="130"/>
      <c r="D700" s="53"/>
      <c r="E700" s="53"/>
      <c r="F700" s="18"/>
      <c r="G700" s="131"/>
      <c r="I700" s="20"/>
    </row>
    <row r="701" spans="1:9" ht="12">
      <c r="A701" s="22"/>
      <c r="B701" s="129"/>
      <c r="C701" s="130"/>
      <c r="D701" s="53"/>
      <c r="E701" s="53"/>
      <c r="F701" s="18"/>
      <c r="G701" s="131"/>
      <c r="I701" s="20"/>
    </row>
    <row r="702" spans="1:9" ht="12">
      <c r="A702" s="22"/>
      <c r="B702" s="129"/>
      <c r="C702" s="130"/>
      <c r="D702" s="53"/>
      <c r="E702" s="53"/>
      <c r="F702" s="18"/>
      <c r="G702" s="131"/>
      <c r="I702" s="20"/>
    </row>
    <row r="703" spans="1:9" ht="12">
      <c r="A703" s="22"/>
      <c r="B703" s="129"/>
      <c r="C703" s="130"/>
      <c r="D703" s="53"/>
      <c r="E703" s="53"/>
      <c r="F703" s="18"/>
      <c r="G703" s="131"/>
      <c r="I703" s="20"/>
    </row>
    <row r="704" spans="1:9" ht="12">
      <c r="A704" s="22"/>
      <c r="B704" s="129"/>
      <c r="C704" s="130"/>
      <c r="D704" s="53"/>
      <c r="E704" s="53"/>
      <c r="F704" s="18"/>
      <c r="G704" s="131"/>
      <c r="I704" s="20"/>
    </row>
    <row r="705" spans="1:9" ht="12">
      <c r="A705" s="22"/>
      <c r="B705" s="129"/>
      <c r="C705" s="130"/>
      <c r="D705" s="53"/>
      <c r="E705" s="53"/>
      <c r="F705" s="18"/>
      <c r="G705" s="131"/>
      <c r="I705" s="20"/>
    </row>
    <row r="706" spans="1:9" ht="12">
      <c r="A706" s="22"/>
      <c r="B706" s="129"/>
      <c r="C706" s="130"/>
      <c r="D706" s="53"/>
      <c r="E706" s="53"/>
      <c r="F706" s="18"/>
      <c r="G706" s="131"/>
      <c r="I706" s="20"/>
    </row>
    <row r="707" spans="1:9" ht="12">
      <c r="A707" s="22"/>
      <c r="B707" s="129"/>
      <c r="C707" s="130"/>
      <c r="D707" s="53"/>
      <c r="E707" s="53"/>
      <c r="F707" s="18"/>
      <c r="G707" s="131"/>
      <c r="I707" s="20"/>
    </row>
    <row r="708" spans="1:9" ht="12">
      <c r="A708" s="22"/>
      <c r="B708" s="129"/>
      <c r="C708" s="130"/>
      <c r="D708" s="53"/>
      <c r="E708" s="53"/>
      <c r="F708" s="18"/>
      <c r="G708" s="131"/>
      <c r="I708" s="20"/>
    </row>
    <row r="709" spans="1:9" ht="12">
      <c r="A709" s="22"/>
      <c r="B709" s="129"/>
      <c r="C709" s="130"/>
      <c r="D709" s="53"/>
      <c r="E709" s="53"/>
      <c r="F709" s="18"/>
      <c r="G709" s="131"/>
      <c r="I709" s="20"/>
    </row>
    <row r="710" spans="1:9" ht="12">
      <c r="A710" s="22"/>
      <c r="B710" s="129"/>
      <c r="C710" s="130"/>
      <c r="D710" s="53"/>
      <c r="E710" s="53"/>
      <c r="F710" s="18"/>
      <c r="G710" s="131"/>
      <c r="I710" s="20"/>
    </row>
    <row r="711" spans="1:9" ht="12">
      <c r="A711" s="22"/>
      <c r="B711" s="129"/>
      <c r="C711" s="130"/>
      <c r="D711" s="53"/>
      <c r="E711" s="53"/>
      <c r="F711" s="18"/>
      <c r="G711" s="131"/>
      <c r="I711" s="20"/>
    </row>
    <row r="712" spans="1:9" ht="12">
      <c r="A712" s="22"/>
      <c r="B712" s="129"/>
      <c r="C712" s="130"/>
      <c r="D712" s="53"/>
      <c r="E712" s="53"/>
      <c r="F712" s="18"/>
      <c r="G712" s="131"/>
      <c r="I712" s="20"/>
    </row>
    <row r="713" spans="1:9" ht="12">
      <c r="A713" s="22"/>
      <c r="B713" s="129"/>
      <c r="C713" s="130"/>
      <c r="D713" s="53"/>
      <c r="E713" s="53"/>
      <c r="F713" s="18"/>
      <c r="G713" s="131"/>
      <c r="I713" s="20"/>
    </row>
    <row r="714" spans="1:9" ht="12">
      <c r="A714" s="22"/>
      <c r="B714" s="129"/>
      <c r="C714" s="130"/>
      <c r="D714" s="53"/>
      <c r="E714" s="53"/>
      <c r="F714" s="18"/>
      <c r="G714" s="131"/>
      <c r="I714" s="20"/>
    </row>
    <row r="715" spans="1:9" ht="12">
      <c r="A715" s="22"/>
      <c r="B715" s="129"/>
      <c r="C715" s="130"/>
      <c r="D715" s="53"/>
      <c r="E715" s="53"/>
      <c r="F715" s="18"/>
      <c r="G715" s="131"/>
      <c r="I715" s="20"/>
    </row>
    <row r="716" spans="1:9" ht="12">
      <c r="A716" s="22"/>
      <c r="B716" s="129"/>
      <c r="C716" s="130"/>
      <c r="D716" s="53"/>
      <c r="E716" s="53"/>
      <c r="F716" s="18"/>
      <c r="G716" s="131"/>
      <c r="I716" s="20"/>
    </row>
    <row r="717" spans="1:9" ht="12">
      <c r="A717" s="22"/>
      <c r="B717" s="129"/>
      <c r="C717" s="130"/>
      <c r="D717" s="53"/>
      <c r="E717" s="53"/>
      <c r="F717" s="18"/>
      <c r="G717" s="131"/>
      <c r="I717" s="20"/>
    </row>
    <row r="718" spans="1:9" ht="12">
      <c r="A718" s="22"/>
      <c r="B718" s="129"/>
      <c r="C718" s="130"/>
      <c r="D718" s="53"/>
      <c r="E718" s="53"/>
      <c r="F718" s="18"/>
      <c r="G718" s="131"/>
      <c r="I718" s="20"/>
    </row>
    <row r="719" spans="1:9" ht="12">
      <c r="A719" s="22"/>
      <c r="B719" s="129"/>
      <c r="C719" s="130"/>
      <c r="D719" s="53"/>
      <c r="E719" s="53"/>
      <c r="F719" s="18"/>
      <c r="G719" s="131"/>
      <c r="I719" s="20"/>
    </row>
    <row r="720" spans="1:9" ht="12">
      <c r="A720" s="22"/>
      <c r="B720" s="129"/>
      <c r="C720" s="130"/>
      <c r="D720" s="53"/>
      <c r="E720" s="53"/>
      <c r="F720" s="18"/>
      <c r="G720" s="131"/>
      <c r="I720" s="20"/>
    </row>
    <row r="721" spans="1:9" ht="12">
      <c r="A721" s="22"/>
      <c r="B721" s="129"/>
      <c r="C721" s="130"/>
      <c r="D721" s="53"/>
      <c r="E721" s="53"/>
      <c r="F721" s="18"/>
      <c r="G721" s="131"/>
      <c r="I721" s="20"/>
    </row>
    <row r="722" spans="1:9" ht="12">
      <c r="A722" s="22"/>
      <c r="B722" s="129"/>
      <c r="C722" s="130"/>
      <c r="D722" s="53"/>
      <c r="E722" s="53"/>
      <c r="F722" s="18"/>
      <c r="G722" s="131"/>
      <c r="I722" s="20"/>
    </row>
    <row r="723" spans="1:9" ht="12">
      <c r="A723" s="22"/>
      <c r="B723" s="129"/>
      <c r="C723" s="130"/>
      <c r="D723" s="53"/>
      <c r="E723" s="53"/>
      <c r="F723" s="18"/>
      <c r="G723" s="131"/>
      <c r="I723" s="20"/>
    </row>
    <row r="724" spans="1:9" ht="12">
      <c r="A724" s="22"/>
      <c r="B724" s="129"/>
      <c r="C724" s="130"/>
      <c r="D724" s="53"/>
      <c r="E724" s="53"/>
      <c r="F724" s="18"/>
      <c r="G724" s="131"/>
      <c r="I724" s="20"/>
    </row>
    <row r="725" spans="1:9" ht="12">
      <c r="A725" s="22"/>
      <c r="B725" s="129"/>
      <c r="C725" s="130"/>
      <c r="D725" s="53"/>
      <c r="E725" s="53"/>
      <c r="F725" s="18"/>
      <c r="G725" s="131"/>
      <c r="I725" s="20"/>
    </row>
    <row r="726" spans="1:9" ht="12">
      <c r="A726" s="22"/>
      <c r="B726" s="129"/>
      <c r="C726" s="130"/>
      <c r="D726" s="53"/>
      <c r="E726" s="53"/>
      <c r="F726" s="18"/>
      <c r="G726" s="131"/>
      <c r="I726" s="20"/>
    </row>
    <row r="727" spans="1:9" ht="12">
      <c r="A727" s="22"/>
      <c r="B727" s="129"/>
      <c r="C727" s="130"/>
      <c r="D727" s="53"/>
      <c r="E727" s="53"/>
      <c r="F727" s="18"/>
      <c r="G727" s="131"/>
      <c r="I727" s="20"/>
    </row>
    <row r="728" spans="1:9" ht="12">
      <c r="A728" s="22"/>
      <c r="B728" s="129"/>
      <c r="C728" s="130"/>
      <c r="D728" s="53"/>
      <c r="E728" s="53"/>
      <c r="F728" s="18"/>
      <c r="G728" s="131"/>
      <c r="I728" s="20"/>
    </row>
    <row r="729" spans="1:9" ht="12">
      <c r="A729" s="22"/>
      <c r="B729" s="129"/>
      <c r="C729" s="130"/>
      <c r="D729" s="53"/>
      <c r="E729" s="53"/>
      <c r="F729" s="18"/>
      <c r="G729" s="131"/>
      <c r="I729" s="20"/>
    </row>
    <row r="730" spans="1:9" ht="12">
      <c r="A730" s="22"/>
      <c r="B730" s="129"/>
      <c r="C730" s="130"/>
      <c r="D730" s="53"/>
      <c r="E730" s="53"/>
      <c r="F730" s="18"/>
      <c r="G730" s="131"/>
      <c r="I730" s="20"/>
    </row>
    <row r="731" spans="1:9" ht="12">
      <c r="A731" s="22"/>
      <c r="B731" s="129"/>
      <c r="C731" s="130"/>
      <c r="D731" s="53"/>
      <c r="E731" s="53"/>
      <c r="F731" s="18"/>
      <c r="G731" s="131"/>
      <c r="I731" s="20"/>
    </row>
    <row r="732" spans="1:9" ht="12">
      <c r="A732" s="22"/>
      <c r="B732" s="129"/>
      <c r="C732" s="130"/>
      <c r="D732" s="53"/>
      <c r="E732" s="53"/>
      <c r="F732" s="18"/>
      <c r="G732" s="131"/>
      <c r="I732" s="20"/>
    </row>
    <row r="733" spans="1:9" ht="12">
      <c r="A733" s="22"/>
      <c r="B733" s="129"/>
      <c r="C733" s="130"/>
      <c r="D733" s="53"/>
      <c r="E733" s="53"/>
      <c r="F733" s="18"/>
      <c r="G733" s="131"/>
      <c r="I733" s="20"/>
    </row>
    <row r="734" spans="1:9" ht="12">
      <c r="A734" s="22"/>
      <c r="B734" s="129"/>
      <c r="C734" s="130"/>
      <c r="D734" s="53"/>
      <c r="E734" s="53"/>
      <c r="F734" s="18"/>
      <c r="G734" s="131"/>
      <c r="I734" s="20"/>
    </row>
    <row r="735" spans="1:9" ht="12">
      <c r="A735" s="22"/>
      <c r="B735" s="129"/>
      <c r="C735" s="130"/>
      <c r="D735" s="53"/>
      <c r="E735" s="53"/>
      <c r="F735" s="18"/>
      <c r="G735" s="131"/>
      <c r="I735" s="20"/>
    </row>
    <row r="736" spans="1:9" ht="12">
      <c r="A736" s="22"/>
      <c r="B736" s="129"/>
      <c r="C736" s="130"/>
      <c r="D736" s="53"/>
      <c r="E736" s="53"/>
      <c r="F736" s="18"/>
      <c r="G736" s="131"/>
      <c r="I736" s="20"/>
    </row>
    <row r="737" spans="1:9" ht="12">
      <c r="A737" s="22"/>
      <c r="B737" s="129"/>
      <c r="C737" s="130"/>
      <c r="D737" s="53"/>
      <c r="E737" s="53"/>
      <c r="F737" s="18"/>
      <c r="G737" s="131"/>
      <c r="I737" s="20"/>
    </row>
    <row r="738" spans="1:9" ht="12">
      <c r="A738" s="22"/>
      <c r="B738" s="129"/>
      <c r="C738" s="130"/>
      <c r="D738" s="53"/>
      <c r="E738" s="53"/>
      <c r="F738" s="18"/>
      <c r="G738" s="131"/>
      <c r="I738" s="20"/>
    </row>
    <row r="739" spans="1:9" ht="12">
      <c r="A739" s="22"/>
      <c r="B739" s="129"/>
      <c r="C739" s="130"/>
      <c r="D739" s="53"/>
      <c r="E739" s="53"/>
      <c r="F739" s="18"/>
      <c r="G739" s="131"/>
      <c r="I739" s="20"/>
    </row>
    <row r="740" spans="1:9" ht="12">
      <c r="A740" s="22"/>
      <c r="B740" s="129"/>
      <c r="C740" s="130"/>
      <c r="D740" s="53"/>
      <c r="E740" s="53"/>
      <c r="F740" s="18"/>
      <c r="G740" s="131"/>
      <c r="I740" s="20"/>
    </row>
    <row r="741" spans="1:9" ht="12">
      <c r="A741" s="22"/>
      <c r="B741" s="129"/>
      <c r="C741" s="130"/>
      <c r="D741" s="53"/>
      <c r="E741" s="53"/>
      <c r="F741" s="18"/>
      <c r="G741" s="131"/>
      <c r="I741" s="20"/>
    </row>
    <row r="742" spans="1:9" ht="12">
      <c r="A742" s="22"/>
      <c r="B742" s="129"/>
      <c r="C742" s="130"/>
      <c r="D742" s="53"/>
      <c r="E742" s="53"/>
      <c r="F742" s="18"/>
      <c r="G742" s="131"/>
      <c r="I742" s="20"/>
    </row>
    <row r="743" spans="1:9" ht="12">
      <c r="A743" s="22"/>
      <c r="B743" s="129"/>
      <c r="C743" s="130"/>
      <c r="D743" s="53"/>
      <c r="E743" s="53"/>
      <c r="F743" s="18"/>
      <c r="G743" s="131"/>
      <c r="I743" s="20"/>
    </row>
    <row r="744" spans="1:9" ht="12">
      <c r="A744" s="22"/>
      <c r="B744" s="129"/>
      <c r="C744" s="130"/>
      <c r="D744" s="53"/>
      <c r="E744" s="53"/>
      <c r="F744" s="18"/>
      <c r="G744" s="131"/>
      <c r="I744" s="20"/>
    </row>
    <row r="745" spans="1:9" ht="12">
      <c r="A745" s="22"/>
      <c r="B745" s="129"/>
      <c r="C745" s="130"/>
      <c r="D745" s="53"/>
      <c r="E745" s="53"/>
      <c r="F745" s="18"/>
      <c r="G745" s="131"/>
      <c r="I745" s="20"/>
    </row>
    <row r="746" spans="1:9" ht="12">
      <c r="A746" s="22"/>
      <c r="B746" s="129"/>
      <c r="C746" s="130"/>
      <c r="D746" s="53"/>
      <c r="E746" s="53"/>
      <c r="F746" s="18"/>
      <c r="G746" s="131"/>
      <c r="I746" s="20"/>
    </row>
    <row r="747" spans="1:9" ht="12">
      <c r="A747" s="22"/>
      <c r="B747" s="129"/>
      <c r="C747" s="130"/>
      <c r="D747" s="53"/>
      <c r="E747" s="53"/>
      <c r="F747" s="18"/>
      <c r="G747" s="131"/>
      <c r="I747" s="20"/>
    </row>
    <row r="748" spans="1:9" ht="12">
      <c r="A748" s="22"/>
      <c r="B748" s="129"/>
      <c r="C748" s="130"/>
      <c r="D748" s="53"/>
      <c r="E748" s="53"/>
      <c r="F748" s="18"/>
      <c r="G748" s="131"/>
      <c r="I748" s="20"/>
    </row>
    <row r="749" spans="1:9" ht="12">
      <c r="A749" s="22"/>
      <c r="B749" s="129"/>
      <c r="C749" s="130"/>
      <c r="D749" s="53"/>
      <c r="E749" s="53"/>
      <c r="F749" s="18"/>
      <c r="G749" s="131"/>
      <c r="I749" s="20"/>
    </row>
    <row r="750" spans="1:9" ht="12">
      <c r="A750" s="22"/>
      <c r="B750" s="129"/>
      <c r="C750" s="130"/>
      <c r="D750" s="53"/>
      <c r="E750" s="53"/>
      <c r="F750" s="18"/>
      <c r="G750" s="131"/>
      <c r="I750" s="20"/>
    </row>
    <row r="751" spans="1:9" ht="12">
      <c r="A751" s="22"/>
      <c r="B751" s="129"/>
      <c r="C751" s="130"/>
      <c r="D751" s="53"/>
      <c r="E751" s="53"/>
      <c r="F751" s="18"/>
      <c r="G751" s="131"/>
      <c r="I751" s="20"/>
    </row>
    <row r="752" spans="1:9" ht="12">
      <c r="A752" s="22"/>
      <c r="B752" s="129"/>
      <c r="C752" s="130"/>
      <c r="D752" s="53"/>
      <c r="E752" s="53"/>
      <c r="F752" s="18"/>
      <c r="G752" s="131"/>
      <c r="I752" s="20"/>
    </row>
    <row r="753" spans="1:9" ht="12">
      <c r="A753" s="22"/>
      <c r="B753" s="129"/>
      <c r="C753" s="130"/>
      <c r="D753" s="53"/>
      <c r="E753" s="53"/>
      <c r="F753" s="18"/>
      <c r="G753" s="131"/>
      <c r="I753" s="20"/>
    </row>
    <row r="754" spans="1:9" ht="12">
      <c r="A754" s="22"/>
      <c r="B754" s="129"/>
      <c r="C754" s="130"/>
      <c r="D754" s="53"/>
      <c r="E754" s="53"/>
      <c r="F754" s="18"/>
      <c r="G754" s="131"/>
      <c r="I754" s="20"/>
    </row>
    <row r="755" spans="1:9" ht="12">
      <c r="A755" s="22"/>
      <c r="B755" s="129"/>
      <c r="C755" s="130"/>
      <c r="D755" s="53"/>
      <c r="E755" s="53"/>
      <c r="F755" s="18"/>
      <c r="G755" s="131"/>
      <c r="I755" s="20"/>
    </row>
    <row r="756" spans="1:9" ht="12">
      <c r="A756" s="22"/>
      <c r="B756" s="129"/>
      <c r="C756" s="130"/>
      <c r="D756" s="53"/>
      <c r="E756" s="53"/>
      <c r="F756" s="18"/>
      <c r="G756" s="131"/>
      <c r="I756" s="20"/>
    </row>
    <row r="757" spans="1:9" ht="12">
      <c r="A757" s="22"/>
      <c r="B757" s="129"/>
      <c r="C757" s="130"/>
      <c r="D757" s="53"/>
      <c r="E757" s="53"/>
      <c r="F757" s="18"/>
      <c r="G757" s="131"/>
      <c r="I757" s="20"/>
    </row>
    <row r="758" spans="1:9" ht="12">
      <c r="A758" s="22"/>
      <c r="B758" s="129"/>
      <c r="C758" s="130"/>
      <c r="D758" s="53"/>
      <c r="E758" s="53"/>
      <c r="F758" s="18"/>
      <c r="G758" s="131"/>
      <c r="I758" s="20"/>
    </row>
    <row r="759" spans="1:9" ht="12">
      <c r="A759" s="22"/>
      <c r="B759" s="129"/>
      <c r="C759" s="130"/>
      <c r="D759" s="53"/>
      <c r="E759" s="53"/>
      <c r="F759" s="18"/>
      <c r="G759" s="131"/>
      <c r="I759" s="20"/>
    </row>
    <row r="760" spans="1:9" ht="12">
      <c r="A760" s="22"/>
      <c r="B760" s="129"/>
      <c r="C760" s="130"/>
      <c r="D760" s="53"/>
      <c r="E760" s="53"/>
      <c r="F760" s="18"/>
      <c r="G760" s="131"/>
      <c r="I760" s="20"/>
    </row>
    <row r="761" spans="1:9" ht="12">
      <c r="A761" s="22"/>
      <c r="B761" s="129"/>
      <c r="C761" s="130"/>
      <c r="D761" s="53"/>
      <c r="E761" s="53"/>
      <c r="F761" s="18"/>
      <c r="G761" s="131"/>
      <c r="I761" s="20"/>
    </row>
    <row r="762" spans="1:9" ht="12">
      <c r="A762" s="22"/>
      <c r="B762" s="129"/>
      <c r="C762" s="130"/>
      <c r="D762" s="53"/>
      <c r="E762" s="53"/>
      <c r="F762" s="18"/>
      <c r="G762" s="131"/>
      <c r="I762" s="20"/>
    </row>
    <row r="763" spans="1:9" ht="12">
      <c r="A763" s="22"/>
      <c r="B763" s="129"/>
      <c r="C763" s="130"/>
      <c r="D763" s="53"/>
      <c r="E763" s="53"/>
      <c r="F763" s="18"/>
      <c r="G763" s="131"/>
      <c r="I763" s="20"/>
    </row>
    <row r="764" spans="1:9" ht="12">
      <c r="A764" s="22"/>
      <c r="B764" s="129"/>
      <c r="C764" s="130"/>
      <c r="D764" s="53"/>
      <c r="E764" s="53"/>
      <c r="F764" s="18"/>
      <c r="G764" s="131"/>
      <c r="I764" s="20"/>
    </row>
    <row r="765" spans="1:9" ht="12">
      <c r="A765" s="22"/>
      <c r="B765" s="129"/>
      <c r="C765" s="130"/>
      <c r="D765" s="53"/>
      <c r="E765" s="53"/>
      <c r="F765" s="18"/>
      <c r="G765" s="131"/>
      <c r="I765" s="20"/>
    </row>
    <row r="766" spans="1:9" ht="12">
      <c r="A766" s="22"/>
      <c r="B766" s="129"/>
      <c r="C766" s="130"/>
      <c r="D766" s="53"/>
      <c r="E766" s="53"/>
      <c r="F766" s="18"/>
      <c r="G766" s="131"/>
      <c r="I766" s="20"/>
    </row>
    <row r="767" spans="1:9" ht="12">
      <c r="A767" s="22"/>
      <c r="B767" s="129"/>
      <c r="C767" s="130"/>
      <c r="D767" s="53"/>
      <c r="E767" s="53"/>
      <c r="F767" s="18"/>
      <c r="G767" s="131"/>
      <c r="I767" s="20"/>
    </row>
    <row r="768" spans="1:9" ht="12">
      <c r="A768" s="22"/>
      <c r="B768" s="129"/>
      <c r="C768" s="130"/>
      <c r="D768" s="53"/>
      <c r="E768" s="53"/>
      <c r="F768" s="18"/>
      <c r="G768" s="131"/>
      <c r="I768" s="20"/>
    </row>
    <row r="769" spans="1:9" ht="12">
      <c r="A769" s="22"/>
      <c r="B769" s="129"/>
      <c r="C769" s="130"/>
      <c r="D769" s="53"/>
      <c r="E769" s="53"/>
      <c r="F769" s="18"/>
      <c r="G769" s="131"/>
      <c r="I769" s="20"/>
    </row>
    <row r="770" spans="1:9" ht="12">
      <c r="A770" s="22"/>
      <c r="B770" s="129"/>
      <c r="C770" s="130"/>
      <c r="D770" s="53"/>
      <c r="E770" s="53"/>
      <c r="F770" s="18"/>
      <c r="G770" s="131"/>
      <c r="I770" s="20"/>
    </row>
    <row r="771" spans="1:9" ht="12">
      <c r="A771" s="22"/>
      <c r="B771" s="129"/>
      <c r="C771" s="130"/>
      <c r="D771" s="53"/>
      <c r="E771" s="53"/>
      <c r="F771" s="18"/>
      <c r="G771" s="131"/>
      <c r="I771" s="20"/>
    </row>
    <row r="772" spans="1:9" ht="12">
      <c r="A772" s="22"/>
      <c r="B772" s="129"/>
      <c r="C772" s="130"/>
      <c r="D772" s="53"/>
      <c r="E772" s="53"/>
      <c r="F772" s="18"/>
      <c r="G772" s="131"/>
      <c r="I772" s="20"/>
    </row>
    <row r="773" spans="1:9" ht="12">
      <c r="A773" s="22"/>
      <c r="B773" s="129"/>
      <c r="C773" s="130"/>
      <c r="D773" s="53"/>
      <c r="E773" s="53"/>
      <c r="F773" s="18"/>
      <c r="G773" s="131"/>
      <c r="I773" s="20"/>
    </row>
    <row r="774" spans="1:9" ht="12">
      <c r="A774" s="22"/>
      <c r="B774" s="129"/>
      <c r="C774" s="130"/>
      <c r="D774" s="53"/>
      <c r="E774" s="53"/>
      <c r="F774" s="18"/>
      <c r="G774" s="131"/>
      <c r="I774" s="20"/>
    </row>
    <row r="775" spans="1:9" ht="12">
      <c r="A775" s="22"/>
      <c r="B775" s="129"/>
      <c r="C775" s="130"/>
      <c r="D775" s="53"/>
      <c r="E775" s="53"/>
      <c r="F775" s="18"/>
      <c r="G775" s="131"/>
      <c r="I775" s="20"/>
    </row>
    <row r="776" spans="1:9" ht="12">
      <c r="A776" s="22"/>
      <c r="B776" s="129"/>
      <c r="C776" s="130"/>
      <c r="D776" s="53"/>
      <c r="E776" s="53"/>
      <c r="F776" s="18"/>
      <c r="G776" s="131"/>
      <c r="I776" s="20"/>
    </row>
    <row r="777" spans="1:9" ht="12">
      <c r="A777" s="22"/>
      <c r="B777" s="129"/>
      <c r="C777" s="130"/>
      <c r="D777" s="53"/>
      <c r="E777" s="53"/>
      <c r="F777" s="18"/>
      <c r="G777" s="131"/>
      <c r="I777" s="20"/>
    </row>
    <row r="778" spans="1:9" ht="12">
      <c r="A778" s="22"/>
      <c r="B778" s="129"/>
      <c r="C778" s="130"/>
      <c r="D778" s="53"/>
      <c r="E778" s="53"/>
      <c r="F778" s="18"/>
      <c r="G778" s="131"/>
      <c r="I778" s="20"/>
    </row>
    <row r="779" spans="1:9" ht="12">
      <c r="A779" s="22"/>
      <c r="B779" s="129"/>
      <c r="C779" s="130"/>
      <c r="D779" s="53"/>
      <c r="E779" s="53"/>
      <c r="F779" s="18"/>
      <c r="G779" s="131"/>
      <c r="I779" s="20"/>
    </row>
    <row r="780" spans="1:9" ht="12">
      <c r="A780" s="22"/>
      <c r="B780" s="129"/>
      <c r="C780" s="130"/>
      <c r="D780" s="53"/>
      <c r="E780" s="53"/>
      <c r="F780" s="18"/>
      <c r="G780" s="131"/>
      <c r="I780" s="20"/>
    </row>
    <row r="781" spans="1:9" ht="12">
      <c r="A781" s="22"/>
      <c r="B781" s="129"/>
      <c r="C781" s="130"/>
      <c r="D781" s="53"/>
      <c r="E781" s="53"/>
      <c r="F781" s="18"/>
      <c r="G781" s="131"/>
      <c r="I781" s="20"/>
    </row>
    <row r="782" spans="1:9" ht="12">
      <c r="A782" s="22"/>
      <c r="B782" s="129"/>
      <c r="C782" s="130"/>
      <c r="D782" s="53"/>
      <c r="E782" s="53"/>
      <c r="F782" s="18"/>
      <c r="G782" s="131"/>
      <c r="I782" s="20"/>
    </row>
    <row r="783" spans="1:9" ht="12">
      <c r="A783" s="22"/>
      <c r="B783" s="129"/>
      <c r="C783" s="130"/>
      <c r="D783" s="53"/>
      <c r="E783" s="53"/>
      <c r="F783" s="18"/>
      <c r="G783" s="131"/>
      <c r="I783" s="20"/>
    </row>
    <row r="784" spans="1:9" ht="12">
      <c r="A784" s="22"/>
      <c r="B784" s="129"/>
      <c r="C784" s="130"/>
      <c r="D784" s="53"/>
      <c r="E784" s="53"/>
      <c r="F784" s="18"/>
      <c r="G784" s="131"/>
      <c r="I784" s="20"/>
    </row>
    <row r="785" spans="1:9" ht="12">
      <c r="A785" s="22"/>
      <c r="B785" s="129"/>
      <c r="C785" s="130"/>
      <c r="D785" s="53"/>
      <c r="E785" s="53"/>
      <c r="F785" s="18"/>
      <c r="G785" s="131"/>
      <c r="I785" s="20"/>
    </row>
    <row r="786" spans="1:9" ht="12">
      <c r="A786" s="22"/>
      <c r="B786" s="129"/>
      <c r="C786" s="130"/>
      <c r="D786" s="53"/>
      <c r="E786" s="53"/>
      <c r="F786" s="18"/>
      <c r="G786" s="131"/>
      <c r="I786" s="20"/>
    </row>
    <row r="787" spans="1:9" ht="12">
      <c r="A787" s="22"/>
      <c r="B787" s="129"/>
      <c r="C787" s="130"/>
      <c r="D787" s="53"/>
      <c r="E787" s="53"/>
      <c r="F787" s="18"/>
      <c r="G787" s="131"/>
      <c r="I787" s="20"/>
    </row>
    <row r="788" spans="1:9" ht="12">
      <c r="A788" s="22"/>
      <c r="B788" s="129"/>
      <c r="C788" s="130"/>
      <c r="D788" s="53"/>
      <c r="E788" s="53"/>
      <c r="F788" s="18"/>
      <c r="G788" s="131"/>
      <c r="I788" s="20"/>
    </row>
    <row r="789" spans="1:9" ht="12">
      <c r="A789" s="22"/>
      <c r="B789" s="129"/>
      <c r="C789" s="130"/>
      <c r="D789" s="53"/>
      <c r="E789" s="53"/>
      <c r="F789" s="18"/>
      <c r="G789" s="131"/>
      <c r="I789" s="20"/>
    </row>
    <row r="790" spans="1:9" ht="12">
      <c r="A790" s="22"/>
      <c r="B790" s="129"/>
      <c r="C790" s="130"/>
      <c r="D790" s="53"/>
      <c r="E790" s="53"/>
      <c r="F790" s="18"/>
      <c r="G790" s="131"/>
      <c r="I790" s="20"/>
    </row>
    <row r="791" spans="1:9" ht="12">
      <c r="A791" s="22"/>
      <c r="B791" s="129"/>
      <c r="C791" s="130"/>
      <c r="D791" s="53"/>
      <c r="E791" s="53"/>
      <c r="F791" s="18"/>
      <c r="G791" s="131"/>
      <c r="I791" s="20"/>
    </row>
    <row r="792" spans="1:9" ht="12">
      <c r="A792" s="22"/>
      <c r="B792" s="129"/>
      <c r="C792" s="130"/>
      <c r="D792" s="53"/>
      <c r="E792" s="53"/>
      <c r="F792" s="18"/>
      <c r="G792" s="131"/>
      <c r="I792" s="20"/>
    </row>
    <row r="793" spans="1:9" ht="12">
      <c r="A793" s="22"/>
      <c r="B793" s="129"/>
      <c r="C793" s="130"/>
      <c r="D793" s="53"/>
      <c r="E793" s="53"/>
      <c r="F793" s="18"/>
      <c r="G793" s="131"/>
      <c r="I793" s="20"/>
    </row>
    <row r="794" spans="1:9" ht="12">
      <c r="A794" s="22"/>
      <c r="B794" s="129"/>
      <c r="C794" s="130"/>
      <c r="D794" s="53"/>
      <c r="E794" s="53"/>
      <c r="F794" s="18"/>
      <c r="G794" s="131"/>
      <c r="I794" s="20"/>
    </row>
    <row r="795" spans="1:9" ht="12">
      <c r="A795" s="22"/>
      <c r="B795" s="129"/>
      <c r="C795" s="130"/>
      <c r="D795" s="53"/>
      <c r="E795" s="53"/>
      <c r="F795" s="18"/>
      <c r="G795" s="131"/>
      <c r="I795" s="20"/>
    </row>
    <row r="796" spans="1:9" ht="12">
      <c r="A796" s="22"/>
      <c r="B796" s="129"/>
      <c r="C796" s="130"/>
      <c r="D796" s="53"/>
      <c r="E796" s="53"/>
      <c r="F796" s="18"/>
      <c r="G796" s="131"/>
      <c r="I796" s="20"/>
    </row>
    <row r="797" spans="1:9" ht="12">
      <c r="A797" s="22"/>
      <c r="B797" s="129"/>
      <c r="C797" s="130"/>
      <c r="D797" s="53"/>
      <c r="E797" s="53"/>
      <c r="F797" s="18"/>
      <c r="G797" s="131"/>
      <c r="I797" s="20"/>
    </row>
    <row r="798" spans="1:9" ht="12">
      <c r="A798" s="22"/>
      <c r="B798" s="129"/>
      <c r="C798" s="130"/>
      <c r="D798" s="53"/>
      <c r="E798" s="53"/>
      <c r="F798" s="18"/>
      <c r="G798" s="131"/>
      <c r="I798" s="20"/>
    </row>
    <row r="799" spans="1:9" ht="12">
      <c r="A799" s="22"/>
      <c r="B799" s="129"/>
      <c r="C799" s="130"/>
      <c r="D799" s="53"/>
      <c r="E799" s="53"/>
      <c r="F799" s="18"/>
      <c r="G799" s="131"/>
      <c r="I799" s="20"/>
    </row>
    <row r="800" spans="1:9" ht="12">
      <c r="A800" s="22"/>
      <c r="B800" s="129"/>
      <c r="C800" s="130"/>
      <c r="D800" s="53"/>
      <c r="E800" s="53"/>
      <c r="F800" s="18"/>
      <c r="G800" s="131"/>
      <c r="I800" s="20"/>
    </row>
    <row r="801" spans="1:9" ht="12">
      <c r="A801" s="22"/>
      <c r="B801" s="129"/>
      <c r="C801" s="130"/>
      <c r="D801" s="53"/>
      <c r="E801" s="53"/>
      <c r="F801" s="18"/>
      <c r="G801" s="131"/>
      <c r="I801" s="20"/>
    </row>
    <row r="802" spans="1:9" ht="12">
      <c r="A802" s="22"/>
      <c r="B802" s="129"/>
      <c r="C802" s="130"/>
      <c r="D802" s="53"/>
      <c r="E802" s="53"/>
      <c r="F802" s="18"/>
      <c r="G802" s="131"/>
      <c r="I802" s="20"/>
    </row>
    <row r="803" spans="1:9" ht="12">
      <c r="A803" s="22"/>
      <c r="B803" s="129"/>
      <c r="C803" s="130"/>
      <c r="D803" s="53"/>
      <c r="E803" s="53"/>
      <c r="F803" s="18"/>
      <c r="G803" s="131"/>
      <c r="I803" s="20"/>
    </row>
    <row r="804" spans="1:9" ht="12">
      <c r="A804" s="22"/>
      <c r="B804" s="129"/>
      <c r="C804" s="130"/>
      <c r="D804" s="53"/>
      <c r="E804" s="53"/>
      <c r="F804" s="18"/>
      <c r="G804" s="131"/>
      <c r="I804" s="20"/>
    </row>
    <row r="805" spans="1:9" ht="12">
      <c r="A805" s="22"/>
      <c r="B805" s="129"/>
      <c r="C805" s="130"/>
      <c r="D805" s="53"/>
      <c r="E805" s="53"/>
      <c r="F805" s="18"/>
      <c r="G805" s="131"/>
      <c r="I805" s="20"/>
    </row>
    <row r="806" spans="1:9" ht="12">
      <c r="A806" s="22"/>
      <c r="B806" s="129"/>
      <c r="C806" s="130"/>
      <c r="D806" s="53"/>
      <c r="E806" s="53"/>
      <c r="F806" s="18"/>
      <c r="G806" s="131"/>
      <c r="I806" s="20"/>
    </row>
    <row r="807" spans="1:9" ht="12">
      <c r="A807" s="22"/>
      <c r="B807" s="129"/>
      <c r="C807" s="130"/>
      <c r="D807" s="53"/>
      <c r="E807" s="53"/>
      <c r="F807" s="18"/>
      <c r="G807" s="131"/>
      <c r="I807" s="20"/>
    </row>
    <row r="808" spans="1:9" ht="12">
      <c r="A808" s="22"/>
      <c r="B808" s="129"/>
      <c r="C808" s="130"/>
      <c r="D808" s="53"/>
      <c r="E808" s="53"/>
      <c r="F808" s="18"/>
      <c r="G808" s="131"/>
      <c r="I808" s="20"/>
    </row>
    <row r="809" spans="1:9" ht="12">
      <c r="A809" s="22"/>
      <c r="B809" s="129"/>
      <c r="C809" s="130"/>
      <c r="D809" s="53"/>
      <c r="E809" s="53"/>
      <c r="F809" s="18"/>
      <c r="G809" s="131"/>
      <c r="I809" s="20"/>
    </row>
    <row r="810" spans="1:9" ht="12">
      <c r="A810" s="22"/>
      <c r="B810" s="129"/>
      <c r="C810" s="130"/>
      <c r="D810" s="53"/>
      <c r="E810" s="53"/>
      <c r="F810" s="18"/>
      <c r="G810" s="131"/>
      <c r="I810" s="20"/>
    </row>
    <row r="811" spans="1:9" ht="12">
      <c r="A811" s="22"/>
      <c r="B811" s="129"/>
      <c r="C811" s="130"/>
      <c r="D811" s="53"/>
      <c r="E811" s="53"/>
      <c r="F811" s="18"/>
      <c r="G811" s="131"/>
      <c r="I811" s="20"/>
    </row>
    <row r="812" spans="1:9" ht="12">
      <c r="A812" s="22"/>
      <c r="B812" s="129"/>
      <c r="C812" s="130"/>
      <c r="D812" s="53"/>
      <c r="E812" s="53"/>
      <c r="F812" s="18"/>
      <c r="G812" s="131"/>
      <c r="I812" s="20"/>
    </row>
    <row r="813" spans="1:9" ht="12">
      <c r="A813" s="22"/>
      <c r="B813" s="129"/>
      <c r="C813" s="130"/>
      <c r="D813" s="53"/>
      <c r="E813" s="53"/>
      <c r="F813" s="18"/>
      <c r="G813" s="131"/>
      <c r="I813" s="20"/>
    </row>
    <row r="814" spans="1:9" ht="12">
      <c r="A814" s="22"/>
      <c r="B814" s="129"/>
      <c r="C814" s="130"/>
      <c r="D814" s="53"/>
      <c r="E814" s="53"/>
      <c r="F814" s="18"/>
      <c r="G814" s="131"/>
      <c r="I814" s="20"/>
    </row>
    <row r="815" spans="1:9" ht="12">
      <c r="A815" s="22"/>
      <c r="B815" s="129"/>
      <c r="C815" s="130"/>
      <c r="D815" s="53"/>
      <c r="E815" s="53"/>
      <c r="F815" s="18"/>
      <c r="G815" s="131"/>
      <c r="I815" s="20"/>
    </row>
    <row r="816" spans="1:9" ht="12">
      <c r="A816" s="22"/>
      <c r="B816" s="129"/>
      <c r="C816" s="130"/>
      <c r="D816" s="53"/>
      <c r="E816" s="53"/>
      <c r="F816" s="18"/>
      <c r="G816" s="131"/>
      <c r="I816" s="20"/>
    </row>
    <row r="817" spans="1:9" ht="12">
      <c r="A817" s="22"/>
      <c r="B817" s="129"/>
      <c r="C817" s="130"/>
      <c r="D817" s="53"/>
      <c r="E817" s="53"/>
      <c r="F817" s="18"/>
      <c r="G817" s="131"/>
      <c r="I817" s="20"/>
    </row>
    <row r="818" spans="1:9" ht="12">
      <c r="A818" s="22"/>
      <c r="B818" s="129"/>
      <c r="C818" s="130"/>
      <c r="D818" s="53"/>
      <c r="E818" s="53"/>
      <c r="F818" s="18"/>
      <c r="G818" s="131"/>
      <c r="I818" s="20"/>
    </row>
    <row r="819" spans="1:9" ht="12">
      <c r="A819" s="22"/>
      <c r="B819" s="129"/>
      <c r="C819" s="130"/>
      <c r="D819" s="53"/>
      <c r="E819" s="53"/>
      <c r="F819" s="18"/>
      <c r="G819" s="131"/>
      <c r="I819" s="20"/>
    </row>
    <row r="820" spans="1:9" ht="12">
      <c r="A820" s="22"/>
      <c r="B820" s="129"/>
      <c r="C820" s="130"/>
      <c r="D820" s="53"/>
      <c r="E820" s="53"/>
      <c r="F820" s="18"/>
      <c r="G820" s="131"/>
      <c r="I820" s="20"/>
    </row>
    <row r="821" spans="1:9" ht="12">
      <c r="A821" s="22"/>
      <c r="B821" s="129"/>
      <c r="C821" s="130"/>
      <c r="D821" s="53"/>
      <c r="E821" s="53"/>
      <c r="F821" s="18"/>
      <c r="G821" s="131"/>
      <c r="I821" s="20"/>
    </row>
    <row r="822" spans="1:9" ht="12">
      <c r="A822" s="22"/>
      <c r="B822" s="129"/>
      <c r="C822" s="130"/>
      <c r="D822" s="53"/>
      <c r="E822" s="53"/>
      <c r="F822" s="18"/>
      <c r="G822" s="131"/>
      <c r="I822" s="20"/>
    </row>
    <row r="823" spans="1:9" ht="12">
      <c r="A823" s="22"/>
      <c r="B823" s="129"/>
      <c r="C823" s="130"/>
      <c r="D823" s="53"/>
      <c r="E823" s="53"/>
      <c r="F823" s="18"/>
      <c r="G823" s="131"/>
      <c r="I823" s="20"/>
    </row>
    <row r="824" spans="1:9" ht="12">
      <c r="A824" s="22"/>
      <c r="B824" s="129"/>
      <c r="C824" s="130"/>
      <c r="D824" s="53"/>
      <c r="E824" s="53"/>
      <c r="F824" s="18"/>
      <c r="G824" s="131"/>
      <c r="I824" s="20"/>
    </row>
    <row r="825" spans="1:9" ht="12">
      <c r="A825" s="22"/>
      <c r="B825" s="129"/>
      <c r="C825" s="130"/>
      <c r="D825" s="53"/>
      <c r="E825" s="53"/>
      <c r="F825" s="18"/>
      <c r="G825" s="131"/>
      <c r="I825" s="20"/>
    </row>
    <row r="826" spans="1:9" ht="12">
      <c r="A826" s="22"/>
      <c r="B826" s="129"/>
      <c r="C826" s="130"/>
      <c r="D826" s="53"/>
      <c r="E826" s="53"/>
      <c r="F826" s="18"/>
      <c r="G826" s="131"/>
      <c r="I826" s="20"/>
    </row>
    <row r="827" spans="1:9" ht="12">
      <c r="A827" s="22"/>
      <c r="B827" s="129"/>
      <c r="C827" s="130"/>
      <c r="D827" s="53"/>
      <c r="E827" s="53"/>
      <c r="F827" s="18"/>
      <c r="G827" s="131"/>
      <c r="I827" s="20"/>
    </row>
    <row r="828" spans="1:9" ht="12">
      <c r="A828" s="22"/>
      <c r="B828" s="129"/>
      <c r="C828" s="130"/>
      <c r="D828" s="53"/>
      <c r="E828" s="53"/>
      <c r="F828" s="18"/>
      <c r="G828" s="131"/>
      <c r="I828" s="20"/>
    </row>
    <row r="829" spans="1:9" ht="12">
      <c r="A829" s="22"/>
      <c r="B829" s="129"/>
      <c r="C829" s="130"/>
      <c r="D829" s="53"/>
      <c r="E829" s="53"/>
      <c r="F829" s="18"/>
      <c r="G829" s="131"/>
      <c r="I829" s="20"/>
    </row>
    <row r="830" spans="1:9" ht="12">
      <c r="A830" s="22"/>
      <c r="B830" s="129"/>
      <c r="C830" s="130"/>
      <c r="D830" s="53"/>
      <c r="E830" s="53"/>
      <c r="F830" s="18"/>
      <c r="G830" s="131"/>
      <c r="I830" s="20"/>
    </row>
    <row r="831" spans="1:9" ht="12">
      <c r="A831" s="22"/>
      <c r="B831" s="129"/>
      <c r="C831" s="130"/>
      <c r="D831" s="53"/>
      <c r="E831" s="53"/>
      <c r="F831" s="18"/>
      <c r="G831" s="131"/>
      <c r="I831" s="20"/>
    </row>
    <row r="832" spans="1:9" ht="12">
      <c r="A832" s="22"/>
      <c r="B832" s="129"/>
      <c r="C832" s="130"/>
      <c r="D832" s="53"/>
      <c r="E832" s="53"/>
      <c r="F832" s="18"/>
      <c r="G832" s="131"/>
      <c r="I832" s="20"/>
    </row>
    <row r="833" spans="1:9" ht="12">
      <c r="A833" s="22"/>
      <c r="B833" s="129"/>
      <c r="C833" s="130"/>
      <c r="D833" s="53"/>
      <c r="E833" s="53"/>
      <c r="F833" s="18"/>
      <c r="G833" s="131"/>
      <c r="I833" s="20"/>
    </row>
    <row r="834" spans="1:9" ht="12">
      <c r="A834" s="22"/>
      <c r="B834" s="129"/>
      <c r="C834" s="130"/>
      <c r="D834" s="53"/>
      <c r="E834" s="53"/>
      <c r="F834" s="18"/>
      <c r="G834" s="131"/>
      <c r="I834" s="20"/>
    </row>
    <row r="835" spans="1:9" ht="12">
      <c r="A835" s="22"/>
      <c r="B835" s="129"/>
      <c r="C835" s="130"/>
      <c r="D835" s="53"/>
      <c r="E835" s="53"/>
      <c r="F835" s="18"/>
      <c r="G835" s="131"/>
      <c r="I835" s="20"/>
    </row>
    <row r="836" spans="1:9" ht="12">
      <c r="A836" s="22"/>
      <c r="B836" s="129"/>
      <c r="C836" s="130"/>
      <c r="D836" s="53"/>
      <c r="E836" s="53"/>
      <c r="F836" s="18"/>
      <c r="G836" s="131"/>
      <c r="I836" s="20"/>
    </row>
    <row r="837" spans="1:9" ht="12">
      <c r="A837" s="22"/>
      <c r="B837" s="129"/>
      <c r="C837" s="130"/>
      <c r="D837" s="53"/>
      <c r="E837" s="53"/>
      <c r="F837" s="18"/>
      <c r="G837" s="131"/>
      <c r="I837" s="20"/>
    </row>
    <row r="838" spans="1:9" ht="12">
      <c r="A838" s="22"/>
      <c r="B838" s="129"/>
      <c r="C838" s="130"/>
      <c r="D838" s="53"/>
      <c r="E838" s="53"/>
      <c r="F838" s="18"/>
      <c r="G838" s="131"/>
      <c r="I838" s="20"/>
    </row>
    <row r="839" spans="1:9" ht="12">
      <c r="A839" s="22"/>
      <c r="B839" s="129"/>
      <c r="C839" s="130"/>
      <c r="D839" s="53"/>
      <c r="E839" s="53"/>
      <c r="F839" s="18"/>
      <c r="G839" s="131"/>
      <c r="I839" s="20"/>
    </row>
    <row r="840" spans="1:9" ht="12">
      <c r="A840" s="22"/>
      <c r="B840" s="129"/>
      <c r="C840" s="130"/>
      <c r="D840" s="53"/>
      <c r="E840" s="53"/>
      <c r="F840" s="18"/>
      <c r="G840" s="131"/>
      <c r="I840" s="20"/>
    </row>
    <row r="841" spans="1:9" ht="12">
      <c r="A841" s="22"/>
      <c r="B841" s="129"/>
      <c r="C841" s="130"/>
      <c r="D841" s="53"/>
      <c r="E841" s="53"/>
      <c r="F841" s="18"/>
      <c r="G841" s="131"/>
      <c r="I841" s="20"/>
    </row>
    <row r="842" spans="1:9" ht="12">
      <c r="A842" s="22"/>
      <c r="B842" s="129"/>
      <c r="C842" s="130"/>
      <c r="D842" s="53"/>
      <c r="E842" s="53"/>
      <c r="F842" s="18"/>
      <c r="G842" s="131"/>
      <c r="I842" s="20"/>
    </row>
    <row r="843" spans="1:9" ht="12">
      <c r="A843" s="22"/>
      <c r="B843" s="129"/>
      <c r="C843" s="130"/>
      <c r="D843" s="53"/>
      <c r="E843" s="53"/>
      <c r="F843" s="18"/>
      <c r="G843" s="131"/>
      <c r="I843" s="20"/>
    </row>
    <row r="844" spans="1:9" ht="12">
      <c r="A844" s="22"/>
      <c r="B844" s="129"/>
      <c r="C844" s="130"/>
      <c r="D844" s="53"/>
      <c r="E844" s="53"/>
      <c r="F844" s="18"/>
      <c r="G844" s="131"/>
      <c r="I844" s="20"/>
    </row>
    <row r="845" spans="1:9" ht="12">
      <c r="A845" s="22"/>
      <c r="B845" s="129"/>
      <c r="C845" s="130"/>
      <c r="D845" s="53"/>
      <c r="E845" s="53"/>
      <c r="F845" s="18"/>
      <c r="G845" s="131"/>
      <c r="I845" s="20"/>
    </row>
    <row r="846" spans="1:9" ht="12">
      <c r="A846" s="22"/>
      <c r="B846" s="129"/>
      <c r="C846" s="130"/>
      <c r="D846" s="53"/>
      <c r="E846" s="53"/>
      <c r="F846" s="18"/>
      <c r="G846" s="131"/>
      <c r="I846" s="20"/>
    </row>
    <row r="847" spans="1:9" ht="12">
      <c r="A847" s="22"/>
      <c r="B847" s="129"/>
      <c r="C847" s="130"/>
      <c r="D847" s="53"/>
      <c r="E847" s="53"/>
      <c r="F847" s="18"/>
      <c r="G847" s="131"/>
      <c r="I847" s="20"/>
    </row>
    <row r="848" spans="1:9" ht="12">
      <c r="A848" s="22"/>
      <c r="B848" s="129"/>
      <c r="C848" s="130"/>
      <c r="D848" s="53"/>
      <c r="E848" s="53"/>
      <c r="F848" s="18"/>
      <c r="G848" s="131"/>
      <c r="I848" s="20"/>
    </row>
    <row r="849" spans="1:9" ht="12">
      <c r="A849" s="22"/>
      <c r="B849" s="129"/>
      <c r="C849" s="130"/>
      <c r="D849" s="53"/>
      <c r="E849" s="53"/>
      <c r="F849" s="18"/>
      <c r="G849" s="131"/>
      <c r="I849" s="20"/>
    </row>
    <row r="850" spans="1:9" ht="12">
      <c r="A850" s="22"/>
      <c r="B850" s="129"/>
      <c r="C850" s="130"/>
      <c r="D850" s="53"/>
      <c r="E850" s="53"/>
      <c r="F850" s="18"/>
      <c r="G850" s="131"/>
      <c r="I850" s="20"/>
    </row>
    <row r="851" spans="1:9" ht="12">
      <c r="A851" s="22"/>
      <c r="B851" s="129"/>
      <c r="C851" s="130"/>
      <c r="D851" s="53"/>
      <c r="E851" s="53"/>
      <c r="F851" s="18"/>
      <c r="G851" s="131"/>
      <c r="I851" s="20"/>
    </row>
    <row r="852" spans="1:9" ht="12">
      <c r="A852" s="22"/>
      <c r="B852" s="129"/>
      <c r="C852" s="130"/>
      <c r="D852" s="53"/>
      <c r="E852" s="53"/>
      <c r="F852" s="18"/>
      <c r="G852" s="131"/>
      <c r="I852" s="20"/>
    </row>
    <row r="853" spans="1:9" ht="12">
      <c r="A853" s="22"/>
      <c r="B853" s="129"/>
      <c r="C853" s="130"/>
      <c r="D853" s="53"/>
      <c r="E853" s="53"/>
      <c r="F853" s="18"/>
      <c r="G853" s="131"/>
      <c r="I853" s="20"/>
    </row>
    <row r="854" spans="1:9" ht="12">
      <c r="A854" s="22"/>
      <c r="B854" s="129"/>
      <c r="C854" s="130"/>
      <c r="D854" s="53"/>
      <c r="E854" s="53"/>
      <c r="F854" s="18"/>
      <c r="G854" s="131"/>
      <c r="I854" s="20"/>
    </row>
    <row r="855" spans="1:9" ht="12">
      <c r="A855" s="22"/>
      <c r="B855" s="129"/>
      <c r="C855" s="130"/>
      <c r="D855" s="53"/>
      <c r="E855" s="53"/>
      <c r="F855" s="18"/>
      <c r="G855" s="131"/>
      <c r="I855" s="20"/>
    </row>
    <row r="856" spans="1:9" ht="12">
      <c r="A856" s="22"/>
      <c r="B856" s="129"/>
      <c r="C856" s="130"/>
      <c r="D856" s="53"/>
      <c r="E856" s="53"/>
      <c r="F856" s="18"/>
      <c r="G856" s="131"/>
      <c r="I856" s="20"/>
    </row>
    <row r="857" spans="1:9" ht="12">
      <c r="A857" s="22"/>
      <c r="B857" s="129"/>
      <c r="C857" s="130"/>
      <c r="D857" s="53"/>
      <c r="E857" s="53"/>
      <c r="F857" s="18"/>
      <c r="G857" s="131"/>
      <c r="I857" s="20"/>
    </row>
    <row r="858" spans="1:9" ht="12">
      <c r="A858" s="22"/>
      <c r="B858" s="129"/>
      <c r="C858" s="130"/>
      <c r="D858" s="53"/>
      <c r="E858" s="53"/>
      <c r="F858" s="18"/>
      <c r="G858" s="131"/>
      <c r="I858" s="20"/>
    </row>
    <row r="859" spans="1:9" ht="12">
      <c r="A859" s="22"/>
      <c r="B859" s="129"/>
      <c r="C859" s="130"/>
      <c r="D859" s="53"/>
      <c r="E859" s="53"/>
      <c r="F859" s="18"/>
      <c r="G859" s="131"/>
      <c r="I859" s="20"/>
    </row>
    <row r="860" spans="1:9" ht="12">
      <c r="A860" s="22"/>
      <c r="B860" s="129"/>
      <c r="C860" s="130"/>
      <c r="D860" s="53"/>
      <c r="E860" s="53"/>
      <c r="F860" s="18"/>
      <c r="G860" s="131"/>
      <c r="I860" s="20"/>
    </row>
    <row r="861" spans="1:9" ht="12">
      <c r="A861" s="22"/>
      <c r="B861" s="129"/>
      <c r="C861" s="130"/>
      <c r="D861" s="53"/>
      <c r="E861" s="53"/>
      <c r="F861" s="18"/>
      <c r="G861" s="131"/>
      <c r="I861" s="20"/>
    </row>
    <row r="862" spans="1:9" ht="12">
      <c r="A862" s="22"/>
      <c r="B862" s="129"/>
      <c r="C862" s="130"/>
      <c r="D862" s="53"/>
      <c r="E862" s="53"/>
      <c r="F862" s="18"/>
      <c r="G862" s="131"/>
      <c r="I862" s="20"/>
    </row>
    <row r="863" spans="1:9" ht="12">
      <c r="A863" s="22"/>
      <c r="B863" s="129"/>
      <c r="C863" s="130"/>
      <c r="D863" s="53"/>
      <c r="E863" s="53"/>
      <c r="F863" s="18"/>
      <c r="G863" s="131"/>
      <c r="I863" s="20"/>
    </row>
    <row r="864" spans="1:9" ht="12">
      <c r="A864" s="22"/>
      <c r="B864" s="129"/>
      <c r="C864" s="130"/>
      <c r="D864" s="53"/>
      <c r="E864" s="53"/>
      <c r="F864" s="18"/>
      <c r="G864" s="131"/>
      <c r="I864" s="20"/>
    </row>
    <row r="865" spans="1:9" ht="12">
      <c r="A865" s="22"/>
      <c r="B865" s="129"/>
      <c r="C865" s="130"/>
      <c r="D865" s="53"/>
      <c r="E865" s="53"/>
      <c r="F865" s="18"/>
      <c r="G865" s="131"/>
      <c r="I865" s="20"/>
    </row>
    <row r="866" spans="1:9" ht="12">
      <c r="A866" s="22"/>
      <c r="B866" s="129"/>
      <c r="C866" s="130"/>
      <c r="D866" s="53"/>
      <c r="E866" s="53"/>
      <c r="F866" s="18"/>
      <c r="G866" s="131"/>
      <c r="I866" s="20"/>
    </row>
    <row r="867" spans="1:9" ht="12">
      <c r="A867" s="22"/>
      <c r="B867" s="129"/>
      <c r="C867" s="130"/>
      <c r="D867" s="53"/>
      <c r="E867" s="53"/>
      <c r="F867" s="18"/>
      <c r="G867" s="131"/>
      <c r="I867" s="20"/>
    </row>
    <row r="868" spans="1:9" ht="12">
      <c r="A868" s="22"/>
      <c r="B868" s="129"/>
      <c r="C868" s="130"/>
      <c r="D868" s="53"/>
      <c r="E868" s="53"/>
      <c r="F868" s="18"/>
      <c r="G868" s="131"/>
      <c r="I868" s="20"/>
    </row>
    <row r="869" spans="1:9" ht="12">
      <c r="A869" s="22"/>
      <c r="B869" s="129"/>
      <c r="C869" s="130"/>
      <c r="D869" s="53"/>
      <c r="E869" s="53"/>
      <c r="F869" s="18"/>
      <c r="G869" s="131"/>
      <c r="I869" s="20"/>
    </row>
    <row r="870" spans="1:9" ht="12">
      <c r="A870" s="22"/>
      <c r="B870" s="129"/>
      <c r="C870" s="130"/>
      <c r="D870" s="53"/>
      <c r="E870" s="53"/>
      <c r="F870" s="18"/>
      <c r="G870" s="131"/>
      <c r="I870" s="20"/>
    </row>
    <row r="871" spans="1:9" ht="12">
      <c r="A871" s="22"/>
      <c r="B871" s="129"/>
      <c r="C871" s="130"/>
      <c r="D871" s="53"/>
      <c r="E871" s="53"/>
      <c r="F871" s="18"/>
      <c r="G871" s="131"/>
      <c r="I871" s="20"/>
    </row>
    <row r="872" spans="1:9" ht="12">
      <c r="A872" s="22"/>
      <c r="B872" s="129"/>
      <c r="C872" s="130"/>
      <c r="D872" s="53"/>
      <c r="E872" s="53"/>
      <c r="F872" s="18"/>
      <c r="G872" s="131"/>
      <c r="I872" s="20"/>
    </row>
    <row r="873" spans="1:9" ht="12">
      <c r="A873" s="22"/>
      <c r="B873" s="129"/>
      <c r="C873" s="130"/>
      <c r="D873" s="53"/>
      <c r="E873" s="53"/>
      <c r="F873" s="18"/>
      <c r="G873" s="131"/>
      <c r="I873" s="20"/>
    </row>
    <row r="874" spans="1:9" ht="12">
      <c r="A874" s="22"/>
      <c r="B874" s="129"/>
      <c r="C874" s="130"/>
      <c r="D874" s="53"/>
      <c r="E874" s="53"/>
      <c r="F874" s="18"/>
      <c r="G874" s="131"/>
      <c r="I874" s="20"/>
    </row>
    <row r="875" spans="1:9" ht="12">
      <c r="A875" s="22"/>
      <c r="B875" s="129"/>
      <c r="C875" s="130"/>
      <c r="D875" s="53"/>
      <c r="E875" s="53"/>
      <c r="F875" s="18"/>
      <c r="G875" s="131"/>
      <c r="I875" s="20"/>
    </row>
    <row r="876" spans="1:9" ht="12">
      <c r="A876" s="22"/>
      <c r="B876" s="129"/>
      <c r="C876" s="130"/>
      <c r="D876" s="53"/>
      <c r="E876" s="53"/>
      <c r="F876" s="18"/>
      <c r="G876" s="131"/>
      <c r="I876" s="20"/>
    </row>
    <row r="877" spans="1:9" ht="12">
      <c r="A877" s="22"/>
      <c r="B877" s="129"/>
      <c r="C877" s="130"/>
      <c r="D877" s="53"/>
      <c r="E877" s="53"/>
      <c r="F877" s="18"/>
      <c r="G877" s="131"/>
      <c r="I877" s="20"/>
    </row>
    <row r="878" spans="1:9" ht="12">
      <c r="A878" s="22"/>
      <c r="B878" s="129"/>
      <c r="C878" s="130"/>
      <c r="D878" s="53"/>
      <c r="E878" s="53"/>
      <c r="F878" s="18"/>
      <c r="G878" s="131"/>
      <c r="I878" s="20"/>
    </row>
    <row r="879" spans="1:9" ht="12">
      <c r="A879" s="22"/>
      <c r="B879" s="129"/>
      <c r="C879" s="130"/>
      <c r="D879" s="53"/>
      <c r="E879" s="53"/>
      <c r="F879" s="18"/>
      <c r="G879" s="131"/>
      <c r="I879" s="20"/>
    </row>
    <row r="880" spans="1:9" ht="12">
      <c r="A880" s="22"/>
      <c r="B880" s="129"/>
      <c r="C880" s="130"/>
      <c r="D880" s="53"/>
      <c r="E880" s="53"/>
      <c r="F880" s="18"/>
      <c r="G880" s="131"/>
      <c r="I880" s="20"/>
    </row>
    <row r="881" spans="1:9" ht="12">
      <c r="A881" s="22"/>
      <c r="B881" s="129"/>
      <c r="C881" s="130"/>
      <c r="D881" s="53"/>
      <c r="E881" s="53"/>
      <c r="F881" s="18"/>
      <c r="G881" s="131"/>
      <c r="I881" s="20"/>
    </row>
    <row r="882" spans="1:9" ht="12">
      <c r="A882" s="22"/>
      <c r="B882" s="129"/>
      <c r="C882" s="130"/>
      <c r="D882" s="53"/>
      <c r="E882" s="53"/>
      <c r="F882" s="18"/>
      <c r="G882" s="131"/>
      <c r="I882" s="20"/>
    </row>
    <row r="883" spans="1:9" ht="12">
      <c r="A883" s="22"/>
      <c r="B883" s="129"/>
      <c r="C883" s="130"/>
      <c r="D883" s="53"/>
      <c r="E883" s="53"/>
      <c r="F883" s="18"/>
      <c r="G883" s="131"/>
      <c r="I883" s="20"/>
    </row>
    <row r="884" spans="1:9" ht="12">
      <c r="A884" s="22"/>
      <c r="B884" s="129"/>
      <c r="C884" s="130"/>
      <c r="D884" s="53"/>
      <c r="E884" s="53"/>
      <c r="F884" s="18"/>
      <c r="G884" s="131"/>
      <c r="I884" s="20"/>
    </row>
    <row r="885" spans="1:9" ht="12">
      <c r="A885" s="22"/>
      <c r="B885" s="129"/>
      <c r="C885" s="130"/>
      <c r="D885" s="53"/>
      <c r="E885" s="53"/>
      <c r="F885" s="18"/>
      <c r="G885" s="131"/>
      <c r="I885" s="20"/>
    </row>
    <row r="886" spans="1:9" ht="12">
      <c r="A886" s="22"/>
      <c r="B886" s="129"/>
      <c r="C886" s="130"/>
      <c r="D886" s="53"/>
      <c r="E886" s="53"/>
      <c r="F886" s="18"/>
      <c r="G886" s="131"/>
      <c r="I886" s="20"/>
    </row>
    <row r="887" spans="1:9" ht="12">
      <c r="A887" s="22"/>
      <c r="B887" s="129"/>
      <c r="C887" s="130"/>
      <c r="D887" s="53"/>
      <c r="E887" s="53"/>
      <c r="F887" s="18"/>
      <c r="G887" s="131"/>
      <c r="I887" s="20"/>
    </row>
    <row r="888" spans="1:9" ht="12">
      <c r="A888" s="22"/>
      <c r="B888" s="129"/>
      <c r="C888" s="130"/>
      <c r="D888" s="53"/>
      <c r="E888" s="53"/>
      <c r="F888" s="18"/>
      <c r="G888" s="131"/>
      <c r="I888" s="20"/>
    </row>
    <row r="889" spans="1:9" ht="12">
      <c r="A889" s="22"/>
      <c r="B889" s="129"/>
      <c r="C889" s="130"/>
      <c r="D889" s="53"/>
      <c r="E889" s="53"/>
      <c r="F889" s="18"/>
      <c r="G889" s="131"/>
      <c r="I889" s="20"/>
    </row>
    <row r="890" spans="1:9" ht="12">
      <c r="A890" s="22"/>
      <c r="B890" s="129"/>
      <c r="C890" s="130"/>
      <c r="D890" s="53"/>
      <c r="E890" s="53"/>
      <c r="F890" s="18"/>
      <c r="G890" s="131"/>
      <c r="I890" s="20"/>
    </row>
    <row r="891" spans="1:9" ht="12">
      <c r="A891" s="22"/>
      <c r="B891" s="129"/>
      <c r="C891" s="130"/>
      <c r="D891" s="53"/>
      <c r="E891" s="53"/>
      <c r="F891" s="18"/>
      <c r="G891" s="131"/>
      <c r="I891" s="20"/>
    </row>
    <row r="892" spans="1:9" ht="12">
      <c r="A892" s="22"/>
      <c r="B892" s="129"/>
      <c r="C892" s="130"/>
      <c r="D892" s="53"/>
      <c r="E892" s="53"/>
      <c r="F892" s="18"/>
      <c r="G892" s="131"/>
      <c r="I892" s="20"/>
    </row>
    <row r="893" spans="1:9" ht="12">
      <c r="A893" s="22"/>
      <c r="B893" s="129"/>
      <c r="C893" s="130"/>
      <c r="D893" s="53"/>
      <c r="E893" s="53"/>
      <c r="F893" s="18"/>
      <c r="G893" s="131"/>
      <c r="I893" s="20"/>
    </row>
    <row r="894" spans="1:9" ht="12">
      <c r="A894" s="22"/>
      <c r="B894" s="129"/>
      <c r="C894" s="130"/>
      <c r="D894" s="53"/>
      <c r="E894" s="53"/>
      <c r="F894" s="18"/>
      <c r="G894" s="131"/>
      <c r="I894" s="20"/>
    </row>
    <row r="895" spans="1:9" ht="12">
      <c r="A895" s="22"/>
      <c r="B895" s="129"/>
      <c r="C895" s="130"/>
      <c r="D895" s="53"/>
      <c r="E895" s="53"/>
      <c r="F895" s="18"/>
      <c r="G895" s="131"/>
      <c r="I895" s="20"/>
    </row>
    <row r="896" spans="1:9" ht="12">
      <c r="A896" s="22"/>
      <c r="B896" s="129"/>
      <c r="C896" s="130"/>
      <c r="D896" s="53"/>
      <c r="E896" s="53"/>
      <c r="F896" s="18"/>
      <c r="G896" s="131"/>
      <c r="I896" s="20"/>
    </row>
    <row r="897" spans="1:9" ht="12">
      <c r="A897" s="22"/>
      <c r="B897" s="129"/>
      <c r="C897" s="130"/>
      <c r="D897" s="53"/>
      <c r="E897" s="53"/>
      <c r="F897" s="18"/>
      <c r="G897" s="131"/>
      <c r="I897" s="20"/>
    </row>
    <row r="898" spans="1:9" ht="12">
      <c r="A898" s="22"/>
      <c r="B898" s="129"/>
      <c r="C898" s="130"/>
      <c r="D898" s="53"/>
      <c r="E898" s="53"/>
      <c r="F898" s="18"/>
      <c r="G898" s="131"/>
      <c r="I898" s="20"/>
    </row>
    <row r="899" spans="1:9" ht="12">
      <c r="A899" s="22"/>
      <c r="B899" s="129"/>
      <c r="C899" s="130"/>
      <c r="D899" s="53"/>
      <c r="E899" s="53"/>
      <c r="F899" s="18"/>
      <c r="G899" s="131"/>
      <c r="I899" s="20"/>
    </row>
    <row r="900" spans="1:9" ht="12">
      <c r="A900" s="22"/>
      <c r="B900" s="129"/>
      <c r="C900" s="130"/>
      <c r="D900" s="53"/>
      <c r="E900" s="53"/>
      <c r="F900" s="18"/>
      <c r="G900" s="131"/>
      <c r="I900" s="20"/>
    </row>
    <row r="901" spans="1:9" ht="12">
      <c r="A901" s="22"/>
      <c r="B901" s="129"/>
      <c r="C901" s="130"/>
      <c r="D901" s="53"/>
      <c r="E901" s="53"/>
      <c r="F901" s="18"/>
      <c r="G901" s="131"/>
      <c r="I901" s="20"/>
    </row>
    <row r="902" spans="1:9" ht="12">
      <c r="A902" s="22"/>
      <c r="B902" s="129"/>
      <c r="C902" s="130"/>
      <c r="D902" s="53"/>
      <c r="E902" s="53"/>
      <c r="F902" s="18"/>
      <c r="G902" s="131"/>
      <c r="I902" s="20"/>
    </row>
    <row r="903" spans="1:9" ht="12">
      <c r="A903" s="22"/>
      <c r="B903" s="129"/>
      <c r="C903" s="130"/>
      <c r="D903" s="53"/>
      <c r="E903" s="53"/>
      <c r="F903" s="18"/>
      <c r="G903" s="131"/>
      <c r="I903" s="20"/>
    </row>
    <row r="904" spans="1:9" ht="12">
      <c r="A904" s="22"/>
      <c r="B904" s="129"/>
      <c r="C904" s="130"/>
      <c r="D904" s="53"/>
      <c r="E904" s="53"/>
      <c r="F904" s="18"/>
      <c r="G904" s="131"/>
      <c r="I904" s="20"/>
    </row>
    <row r="905" spans="1:9" ht="12">
      <c r="A905" s="22"/>
      <c r="B905" s="129"/>
      <c r="C905" s="130"/>
      <c r="D905" s="53"/>
      <c r="E905" s="53"/>
      <c r="F905" s="18"/>
      <c r="G905" s="131"/>
      <c r="I905" s="20"/>
    </row>
    <row r="906" spans="1:9" ht="12">
      <c r="A906" s="22"/>
      <c r="B906" s="129"/>
      <c r="C906" s="130"/>
      <c r="D906" s="53"/>
      <c r="E906" s="53"/>
      <c r="F906" s="18"/>
      <c r="G906" s="131"/>
      <c r="I906" s="20"/>
    </row>
    <row r="907" spans="1:9" ht="12">
      <c r="A907" s="22"/>
      <c r="B907" s="129"/>
      <c r="C907" s="130"/>
      <c r="D907" s="53"/>
      <c r="E907" s="53"/>
      <c r="F907" s="18"/>
      <c r="G907" s="131"/>
      <c r="I907" s="20"/>
    </row>
    <row r="908" spans="1:9" ht="12">
      <c r="A908" s="22"/>
      <c r="B908" s="129"/>
      <c r="C908" s="130"/>
      <c r="D908" s="53"/>
      <c r="E908" s="53"/>
      <c r="F908" s="18"/>
      <c r="G908" s="131"/>
      <c r="I908" s="20"/>
    </row>
    <row r="909" spans="1:9" ht="12">
      <c r="A909" s="22"/>
      <c r="B909" s="129"/>
      <c r="C909" s="130"/>
      <c r="D909" s="53"/>
      <c r="E909" s="53"/>
      <c r="F909" s="18"/>
      <c r="G909" s="131"/>
      <c r="I909" s="20"/>
    </row>
    <row r="910" spans="1:9" ht="12">
      <c r="A910" s="22"/>
      <c r="B910" s="129"/>
      <c r="C910" s="130"/>
      <c r="D910" s="53"/>
      <c r="E910" s="53"/>
      <c r="F910" s="18"/>
      <c r="G910" s="131"/>
      <c r="I910" s="20"/>
    </row>
    <row r="911" spans="1:9" ht="12">
      <c r="A911" s="22"/>
      <c r="B911" s="129"/>
      <c r="C911" s="130"/>
      <c r="D911" s="53"/>
      <c r="E911" s="53"/>
      <c r="F911" s="18"/>
      <c r="G911" s="131"/>
      <c r="I911" s="20"/>
    </row>
    <row r="912" spans="1:9" ht="12">
      <c r="A912" s="22"/>
      <c r="B912" s="129"/>
      <c r="C912" s="130"/>
      <c r="D912" s="53"/>
      <c r="E912" s="53"/>
      <c r="F912" s="18"/>
      <c r="G912" s="131"/>
      <c r="I912" s="20"/>
    </row>
    <row r="913" spans="1:9" ht="12">
      <c r="A913" s="22"/>
      <c r="B913" s="129"/>
      <c r="C913" s="130"/>
      <c r="D913" s="53"/>
      <c r="E913" s="53"/>
      <c r="F913" s="18"/>
      <c r="G913" s="131"/>
      <c r="I913" s="20"/>
    </row>
    <row r="914" spans="1:9" ht="12">
      <c r="A914" s="22"/>
      <c r="B914" s="129"/>
      <c r="C914" s="130"/>
      <c r="D914" s="53"/>
      <c r="E914" s="53"/>
      <c r="F914" s="18"/>
      <c r="G914" s="131"/>
      <c r="I914" s="20"/>
    </row>
    <row r="915" spans="1:9" ht="12">
      <c r="A915" s="22"/>
      <c r="B915" s="129"/>
      <c r="C915" s="130"/>
      <c r="D915" s="53"/>
      <c r="E915" s="53"/>
      <c r="F915" s="18"/>
      <c r="G915" s="131"/>
      <c r="I915" s="20"/>
    </row>
    <row r="916" spans="1:9" ht="12">
      <c r="A916" s="22"/>
      <c r="B916" s="129"/>
      <c r="C916" s="130"/>
      <c r="D916" s="53"/>
      <c r="E916" s="53"/>
      <c r="F916" s="18"/>
      <c r="G916" s="131"/>
      <c r="I916" s="20"/>
    </row>
    <row r="917" spans="1:9" ht="12">
      <c r="A917" s="22"/>
      <c r="B917" s="129"/>
      <c r="C917" s="130"/>
      <c r="D917" s="53"/>
      <c r="E917" s="53"/>
      <c r="F917" s="18"/>
      <c r="G917" s="131"/>
      <c r="I917" s="20"/>
    </row>
    <row r="918" spans="1:9" ht="12">
      <c r="A918" s="22"/>
      <c r="B918" s="129"/>
      <c r="C918" s="130"/>
      <c r="D918" s="53"/>
      <c r="E918" s="53"/>
      <c r="F918" s="18"/>
      <c r="G918" s="131"/>
      <c r="I918" s="20"/>
    </row>
    <row r="919" spans="1:9" ht="12">
      <c r="A919" s="22"/>
      <c r="B919" s="129"/>
      <c r="C919" s="130"/>
      <c r="D919" s="53"/>
      <c r="E919" s="53"/>
      <c r="F919" s="18"/>
      <c r="G919" s="131"/>
      <c r="I919" s="20"/>
    </row>
    <row r="920" spans="1:9" ht="12">
      <c r="A920" s="22"/>
      <c r="B920" s="129"/>
      <c r="C920" s="130"/>
      <c r="D920" s="53"/>
      <c r="E920" s="53"/>
      <c r="F920" s="18"/>
      <c r="G920" s="131"/>
      <c r="I920" s="20"/>
    </row>
    <row r="921" spans="1:9" ht="12">
      <c r="A921" s="22"/>
      <c r="B921" s="129"/>
      <c r="C921" s="130"/>
      <c r="D921" s="53"/>
      <c r="E921" s="53"/>
      <c r="F921" s="18"/>
      <c r="G921" s="131"/>
      <c r="I921" s="20"/>
    </row>
    <row r="922" spans="1:9" ht="12">
      <c r="A922" s="22"/>
      <c r="B922" s="129"/>
      <c r="C922" s="130"/>
      <c r="D922" s="53"/>
      <c r="E922" s="53"/>
      <c r="F922" s="18"/>
      <c r="G922" s="131"/>
      <c r="I922" s="20"/>
    </row>
    <row r="923" spans="1:9" ht="12">
      <c r="A923" s="22"/>
      <c r="B923" s="129"/>
      <c r="C923" s="130"/>
      <c r="D923" s="53"/>
      <c r="E923" s="53"/>
      <c r="F923" s="18"/>
      <c r="G923" s="131"/>
      <c r="I923" s="20"/>
    </row>
    <row r="924" spans="1:9" ht="12">
      <c r="A924" s="22"/>
      <c r="B924" s="129"/>
      <c r="C924" s="130"/>
      <c r="D924" s="53"/>
      <c r="E924" s="53"/>
      <c r="F924" s="18"/>
      <c r="G924" s="131"/>
      <c r="I924" s="20"/>
    </row>
    <row r="925" spans="1:9" ht="12">
      <c r="A925" s="22"/>
      <c r="B925" s="129"/>
      <c r="C925" s="130"/>
      <c r="D925" s="53"/>
      <c r="E925" s="53"/>
      <c r="F925" s="18"/>
      <c r="G925" s="131"/>
      <c r="I925" s="20"/>
    </row>
    <row r="926" spans="1:9" ht="12">
      <c r="A926" s="22"/>
      <c r="B926" s="129"/>
      <c r="C926" s="130"/>
      <c r="D926" s="53"/>
      <c r="E926" s="53"/>
      <c r="F926" s="18"/>
      <c r="G926" s="131"/>
      <c r="I926" s="20"/>
    </row>
    <row r="927" spans="1:9" ht="12">
      <c r="A927" s="22"/>
      <c r="B927" s="129"/>
      <c r="C927" s="130"/>
      <c r="D927" s="53"/>
      <c r="E927" s="53"/>
      <c r="F927" s="18"/>
      <c r="G927" s="131"/>
      <c r="I927" s="20"/>
    </row>
    <row r="928" spans="1:9" ht="12">
      <c r="A928" s="22"/>
      <c r="B928" s="129"/>
      <c r="C928" s="130"/>
      <c r="D928" s="53"/>
      <c r="E928" s="53"/>
      <c r="F928" s="18"/>
      <c r="G928" s="131"/>
      <c r="I928" s="20"/>
    </row>
    <row r="929" spans="1:9" ht="12">
      <c r="A929" s="22"/>
      <c r="B929" s="129"/>
      <c r="C929" s="130"/>
      <c r="D929" s="53"/>
      <c r="E929" s="53"/>
      <c r="F929" s="18"/>
      <c r="G929" s="131"/>
      <c r="I929" s="20"/>
    </row>
    <row r="930" spans="1:9" ht="12">
      <c r="A930" s="22"/>
      <c r="B930" s="129"/>
      <c r="C930" s="130"/>
      <c r="D930" s="53"/>
      <c r="E930" s="53"/>
      <c r="F930" s="18"/>
      <c r="G930" s="131"/>
      <c r="I930" s="20"/>
    </row>
    <row r="931" spans="1:9" ht="12">
      <c r="A931" s="22"/>
      <c r="B931" s="129"/>
      <c r="C931" s="130"/>
      <c r="D931" s="53"/>
      <c r="E931" s="53"/>
      <c r="F931" s="18"/>
      <c r="G931" s="131"/>
      <c r="I931" s="20"/>
    </row>
    <row r="932" spans="1:9" ht="12">
      <c r="A932" s="22"/>
      <c r="B932" s="129"/>
      <c r="C932" s="130"/>
      <c r="D932" s="53"/>
      <c r="E932" s="53"/>
      <c r="F932" s="18"/>
      <c r="G932" s="131"/>
      <c r="I932" s="20"/>
    </row>
    <row r="933" spans="1:9" ht="12">
      <c r="A933" s="22"/>
      <c r="B933" s="129"/>
      <c r="C933" s="130"/>
      <c r="D933" s="53"/>
      <c r="E933" s="53"/>
      <c r="F933" s="18"/>
      <c r="G933" s="131"/>
      <c r="I933" s="20"/>
    </row>
    <row r="934" spans="1:9" ht="12">
      <c r="A934" s="22"/>
      <c r="B934" s="129"/>
      <c r="C934" s="130"/>
      <c r="D934" s="53"/>
      <c r="E934" s="53"/>
      <c r="F934" s="18"/>
      <c r="G934" s="131"/>
      <c r="I934" s="20"/>
    </row>
    <row r="935" spans="1:9" ht="12">
      <c r="A935" s="22"/>
      <c r="B935" s="129"/>
      <c r="C935" s="130"/>
      <c r="D935" s="53"/>
      <c r="E935" s="53"/>
      <c r="F935" s="18"/>
      <c r="G935" s="131"/>
      <c r="I935" s="20"/>
    </row>
    <row r="936" spans="1:9" ht="12">
      <c r="A936" s="22"/>
      <c r="B936" s="129"/>
      <c r="C936" s="130"/>
      <c r="D936" s="53"/>
      <c r="E936" s="53"/>
      <c r="F936" s="18"/>
      <c r="G936" s="131"/>
      <c r="I936" s="20"/>
    </row>
    <row r="937" spans="1:9" ht="12">
      <c r="A937" s="22"/>
      <c r="B937" s="129"/>
      <c r="C937" s="130"/>
      <c r="D937" s="53"/>
      <c r="E937" s="53"/>
      <c r="F937" s="18"/>
      <c r="G937" s="131"/>
      <c r="I937" s="20"/>
    </row>
    <row r="938" spans="1:9" ht="12">
      <c r="A938" s="22"/>
      <c r="B938" s="129"/>
      <c r="C938" s="130"/>
      <c r="D938" s="53"/>
      <c r="E938" s="53"/>
      <c r="F938" s="18"/>
      <c r="G938" s="131"/>
      <c r="I938" s="20"/>
    </row>
    <row r="939" spans="1:9" ht="12">
      <c r="A939" s="22"/>
      <c r="B939" s="129"/>
      <c r="C939" s="130"/>
      <c r="D939" s="53"/>
      <c r="E939" s="53"/>
      <c r="F939" s="18"/>
      <c r="G939" s="131"/>
      <c r="I939" s="20"/>
    </row>
    <row r="940" spans="1:9" ht="12">
      <c r="A940" s="22"/>
      <c r="B940" s="129"/>
      <c r="C940" s="130"/>
      <c r="D940" s="53"/>
      <c r="E940" s="53"/>
      <c r="F940" s="18"/>
      <c r="G940" s="131"/>
      <c r="I940" s="20"/>
    </row>
    <row r="941" spans="1:9" ht="12">
      <c r="A941" s="22"/>
      <c r="B941" s="129"/>
      <c r="C941" s="130"/>
      <c r="D941" s="53"/>
      <c r="E941" s="53"/>
      <c r="F941" s="18"/>
      <c r="G941" s="131"/>
      <c r="I941" s="20"/>
    </row>
    <row r="942" spans="1:9" ht="12">
      <c r="A942" s="22"/>
      <c r="B942" s="129"/>
      <c r="C942" s="130"/>
      <c r="D942" s="53"/>
      <c r="E942" s="53"/>
      <c r="F942" s="18"/>
      <c r="G942" s="131"/>
      <c r="I942" s="20"/>
    </row>
    <row r="943" spans="1:9" ht="12">
      <c r="A943" s="22"/>
      <c r="B943" s="129"/>
      <c r="C943" s="130"/>
      <c r="D943" s="53"/>
      <c r="E943" s="53"/>
      <c r="F943" s="18"/>
      <c r="G943" s="131"/>
      <c r="I943" s="20"/>
    </row>
    <row r="944" spans="1:9" ht="12">
      <c r="A944" s="22"/>
      <c r="B944" s="129"/>
      <c r="C944" s="130"/>
      <c r="D944" s="53"/>
      <c r="E944" s="53"/>
      <c r="F944" s="18"/>
      <c r="G944" s="131"/>
      <c r="I944" s="20"/>
    </row>
    <row r="945" spans="1:9" ht="12">
      <c r="A945" s="22"/>
      <c r="B945" s="129"/>
      <c r="C945" s="130"/>
      <c r="D945" s="53"/>
      <c r="E945" s="53"/>
      <c r="F945" s="18"/>
      <c r="G945" s="131"/>
      <c r="I945" s="20"/>
    </row>
    <row r="946" spans="1:9" ht="12">
      <c r="A946" s="22"/>
      <c r="B946" s="129"/>
      <c r="C946" s="130"/>
      <c r="D946" s="53"/>
      <c r="E946" s="53"/>
      <c r="F946" s="18"/>
      <c r="G946" s="131"/>
      <c r="I946" s="20"/>
    </row>
    <row r="947" spans="1:9" ht="12">
      <c r="A947" s="22"/>
      <c r="B947" s="129"/>
      <c r="C947" s="130"/>
      <c r="D947" s="53"/>
      <c r="E947" s="53"/>
      <c r="F947" s="18"/>
      <c r="G947" s="131"/>
      <c r="I947" s="20"/>
    </row>
    <row r="948" spans="1:9" ht="12">
      <c r="A948" s="22"/>
      <c r="B948" s="129"/>
      <c r="C948" s="130"/>
      <c r="D948" s="53"/>
      <c r="E948" s="53"/>
      <c r="F948" s="18"/>
      <c r="G948" s="131"/>
      <c r="I948" s="20"/>
    </row>
    <row r="949" spans="1:9" ht="12">
      <c r="A949" s="22"/>
      <c r="B949" s="129"/>
      <c r="C949" s="130"/>
      <c r="D949" s="53"/>
      <c r="E949" s="53"/>
      <c r="F949" s="18"/>
      <c r="G949" s="131"/>
      <c r="I949" s="20"/>
    </row>
    <row r="950" spans="1:9" ht="12">
      <c r="A950" s="22"/>
      <c r="B950" s="129"/>
      <c r="C950" s="130"/>
      <c r="D950" s="53"/>
      <c r="E950" s="53"/>
      <c r="F950" s="18"/>
      <c r="G950" s="131"/>
      <c r="I950" s="20"/>
    </row>
    <row r="951" spans="1:9" ht="12">
      <c r="A951" s="22"/>
      <c r="B951" s="129"/>
      <c r="C951" s="130"/>
      <c r="D951" s="53"/>
      <c r="E951" s="53"/>
      <c r="F951" s="18"/>
      <c r="G951" s="131"/>
      <c r="I951" s="20"/>
    </row>
    <row r="952" spans="1:9" ht="12">
      <c r="A952" s="22"/>
      <c r="B952" s="129"/>
      <c r="C952" s="130"/>
      <c r="D952" s="53"/>
      <c r="E952" s="53"/>
      <c r="F952" s="18"/>
      <c r="G952" s="131"/>
      <c r="I952" s="20"/>
    </row>
    <row r="953" spans="1:9" ht="12">
      <c r="A953" s="22"/>
      <c r="B953" s="129"/>
      <c r="C953" s="130"/>
      <c r="D953" s="53"/>
      <c r="E953" s="53"/>
      <c r="F953" s="18"/>
      <c r="G953" s="131"/>
      <c r="I953" s="20"/>
    </row>
    <row r="954" spans="1:9" ht="12">
      <c r="A954" s="22"/>
      <c r="B954" s="129"/>
      <c r="C954" s="130"/>
      <c r="D954" s="53"/>
      <c r="E954" s="53"/>
      <c r="F954" s="18"/>
      <c r="G954" s="131"/>
      <c r="I954" s="20"/>
    </row>
    <row r="955" spans="1:9" ht="12">
      <c r="A955" s="22"/>
      <c r="B955" s="129"/>
      <c r="C955" s="130"/>
      <c r="D955" s="53"/>
      <c r="E955" s="53"/>
      <c r="F955" s="18"/>
      <c r="G955" s="131"/>
      <c r="I955" s="20"/>
    </row>
    <row r="956" spans="1:9" ht="12">
      <c r="A956" s="22"/>
      <c r="B956" s="129"/>
      <c r="C956" s="130"/>
      <c r="D956" s="53"/>
      <c r="E956" s="53"/>
      <c r="F956" s="18"/>
      <c r="G956" s="131"/>
      <c r="I956" s="20"/>
    </row>
    <row r="957" spans="1:9" ht="12">
      <c r="A957" s="22"/>
      <c r="B957" s="129"/>
      <c r="C957" s="130"/>
      <c r="D957" s="53"/>
      <c r="E957" s="53"/>
      <c r="F957" s="18"/>
      <c r="G957" s="131"/>
      <c r="I957" s="20"/>
    </row>
    <row r="958" spans="1:9" ht="12">
      <c r="A958" s="22"/>
      <c r="B958" s="129"/>
      <c r="C958" s="130"/>
      <c r="D958" s="53"/>
      <c r="E958" s="53"/>
      <c r="F958" s="18"/>
      <c r="G958" s="131"/>
      <c r="I958" s="20"/>
    </row>
    <row r="959" spans="1:9" ht="12">
      <c r="A959" s="22"/>
      <c r="B959" s="129"/>
      <c r="C959" s="130"/>
      <c r="D959" s="53"/>
      <c r="E959" s="53"/>
      <c r="F959" s="18"/>
      <c r="G959" s="131"/>
      <c r="I959" s="20"/>
    </row>
    <row r="960" spans="1:9" ht="12">
      <c r="A960" s="22"/>
      <c r="B960" s="129"/>
      <c r="C960" s="130"/>
      <c r="D960" s="53"/>
      <c r="E960" s="53"/>
      <c r="F960" s="18"/>
      <c r="G960" s="131"/>
      <c r="I960" s="20"/>
    </row>
    <row r="961" spans="1:9" ht="12">
      <c r="A961" s="22"/>
      <c r="B961" s="129"/>
      <c r="C961" s="130"/>
      <c r="D961" s="53"/>
      <c r="E961" s="53"/>
      <c r="F961" s="18"/>
      <c r="G961" s="131"/>
      <c r="I961" s="20"/>
    </row>
    <row r="962" spans="1:9" ht="12">
      <c r="A962" s="22"/>
      <c r="B962" s="129"/>
      <c r="C962" s="130"/>
      <c r="D962" s="53"/>
      <c r="E962" s="53"/>
      <c r="F962" s="18"/>
      <c r="G962" s="131"/>
      <c r="I962" s="20"/>
    </row>
    <row r="963" spans="1:9" ht="12">
      <c r="A963" s="22"/>
      <c r="B963" s="129"/>
      <c r="C963" s="130"/>
      <c r="D963" s="53"/>
      <c r="E963" s="53"/>
      <c r="F963" s="18"/>
      <c r="G963" s="131"/>
      <c r="I963" s="20"/>
    </row>
    <row r="964" spans="1:9" ht="12">
      <c r="A964" s="22"/>
      <c r="B964" s="129"/>
      <c r="C964" s="130"/>
      <c r="D964" s="53"/>
      <c r="E964" s="53"/>
      <c r="F964" s="18"/>
      <c r="G964" s="131"/>
      <c r="I964" s="20"/>
    </row>
    <row r="965" spans="1:9" ht="12">
      <c r="A965" s="22"/>
      <c r="B965" s="129"/>
      <c r="C965" s="130"/>
      <c r="D965" s="53"/>
      <c r="E965" s="53"/>
      <c r="F965" s="18"/>
      <c r="G965" s="131"/>
      <c r="I965" s="20"/>
    </row>
    <row r="966" spans="1:9" ht="12">
      <c r="A966" s="22"/>
      <c r="B966" s="129"/>
      <c r="C966" s="130"/>
      <c r="D966" s="53"/>
      <c r="E966" s="53"/>
      <c r="F966" s="18"/>
      <c r="G966" s="131"/>
      <c r="I966" s="20"/>
    </row>
    <row r="967" spans="1:9" ht="12">
      <c r="A967" s="22"/>
      <c r="B967" s="129"/>
      <c r="C967" s="130"/>
      <c r="D967" s="53"/>
      <c r="E967" s="53"/>
      <c r="F967" s="18"/>
      <c r="G967" s="131"/>
      <c r="I967" s="20"/>
    </row>
    <row r="968" spans="1:9" ht="12">
      <c r="A968" s="22"/>
      <c r="B968" s="129"/>
      <c r="C968" s="130"/>
      <c r="D968" s="53"/>
      <c r="E968" s="53"/>
      <c r="F968" s="18"/>
      <c r="G968" s="131"/>
      <c r="I968" s="20"/>
    </row>
    <row r="969" spans="1:9" ht="12">
      <c r="A969" s="22"/>
      <c r="B969" s="129"/>
      <c r="C969" s="130"/>
      <c r="D969" s="53"/>
      <c r="E969" s="53"/>
      <c r="F969" s="18"/>
      <c r="G969" s="131"/>
      <c r="I969" s="20"/>
    </row>
    <row r="970" spans="1:9" ht="12">
      <c r="A970" s="22"/>
      <c r="B970" s="129"/>
      <c r="C970" s="130"/>
      <c r="D970" s="53"/>
      <c r="E970" s="53"/>
      <c r="F970" s="18"/>
      <c r="G970" s="131"/>
      <c r="I970" s="20"/>
    </row>
    <row r="971" spans="1:9" ht="12">
      <c r="A971" s="22"/>
      <c r="B971" s="129"/>
      <c r="C971" s="130"/>
      <c r="D971" s="53"/>
      <c r="E971" s="53"/>
      <c r="F971" s="18"/>
      <c r="G971" s="131"/>
      <c r="I971" s="20"/>
    </row>
    <row r="972" spans="1:9" ht="12">
      <c r="A972" s="22"/>
      <c r="B972" s="129"/>
      <c r="C972" s="130"/>
      <c r="D972" s="53"/>
      <c r="E972" s="53"/>
      <c r="F972" s="18"/>
      <c r="G972" s="131"/>
      <c r="I972" s="20"/>
    </row>
    <row r="973" spans="1:9" ht="12">
      <c r="A973" s="22"/>
      <c r="B973" s="129"/>
      <c r="C973" s="130"/>
      <c r="D973" s="53"/>
      <c r="E973" s="53"/>
      <c r="F973" s="18"/>
      <c r="G973" s="131"/>
      <c r="I973" s="20"/>
    </row>
    <row r="974" spans="1:9" ht="12">
      <c r="A974" s="22"/>
      <c r="B974" s="129"/>
      <c r="C974" s="130"/>
      <c r="D974" s="53"/>
      <c r="E974" s="53"/>
      <c r="F974" s="18"/>
      <c r="G974" s="131"/>
      <c r="I974" s="20"/>
    </row>
    <row r="975" spans="1:9" ht="12">
      <c r="A975" s="22"/>
      <c r="B975" s="129"/>
      <c r="C975" s="130"/>
      <c r="D975" s="53"/>
      <c r="E975" s="53"/>
      <c r="F975" s="18"/>
      <c r="G975" s="131"/>
      <c r="I975" s="20"/>
    </row>
    <row r="976" spans="1:9" ht="12">
      <c r="A976" s="22"/>
      <c r="B976" s="129"/>
      <c r="C976" s="130"/>
      <c r="D976" s="53"/>
      <c r="E976" s="53"/>
      <c r="F976" s="18"/>
      <c r="G976" s="131"/>
      <c r="I976" s="20"/>
    </row>
    <row r="977" spans="1:9" ht="12">
      <c r="A977" s="22"/>
      <c r="B977" s="129"/>
      <c r="C977" s="130"/>
      <c r="D977" s="53"/>
      <c r="E977" s="53"/>
      <c r="F977" s="18"/>
      <c r="G977" s="131"/>
      <c r="I977" s="20"/>
    </row>
    <row r="978" spans="1:9" ht="12">
      <c r="A978" s="22"/>
      <c r="B978" s="129"/>
      <c r="C978" s="130"/>
      <c r="D978" s="53"/>
      <c r="E978" s="53"/>
      <c r="F978" s="18"/>
      <c r="G978" s="131"/>
      <c r="I978" s="20"/>
    </row>
    <row r="979" spans="1:9" ht="12">
      <c r="A979" s="22"/>
      <c r="B979" s="129"/>
      <c r="C979" s="130"/>
      <c r="D979" s="53"/>
      <c r="E979" s="53"/>
      <c r="F979" s="18"/>
      <c r="G979" s="131"/>
      <c r="I979" s="20"/>
    </row>
    <row r="980" spans="1:9" ht="12">
      <c r="A980" s="22"/>
      <c r="B980" s="129"/>
      <c r="C980" s="130"/>
      <c r="D980" s="53"/>
      <c r="E980" s="53"/>
      <c r="F980" s="18"/>
      <c r="G980" s="131"/>
      <c r="I980" s="20"/>
    </row>
    <row r="981" spans="1:9" ht="12">
      <c r="A981" s="22"/>
      <c r="B981" s="129"/>
      <c r="C981" s="130"/>
      <c r="D981" s="53"/>
      <c r="E981" s="53"/>
      <c r="F981" s="18"/>
      <c r="G981" s="131"/>
      <c r="I981" s="20"/>
    </row>
    <row r="982" spans="1:9" ht="12">
      <c r="A982" s="22"/>
      <c r="B982" s="129"/>
      <c r="C982" s="130"/>
      <c r="D982" s="53"/>
      <c r="E982" s="53"/>
      <c r="F982" s="18"/>
      <c r="G982" s="131"/>
      <c r="I982" s="20"/>
    </row>
    <row r="983" spans="1:9" ht="12">
      <c r="A983" s="22"/>
      <c r="B983" s="129"/>
      <c r="C983" s="130"/>
      <c r="D983" s="53"/>
      <c r="E983" s="53"/>
      <c r="F983" s="18"/>
      <c r="G983" s="131"/>
      <c r="I983" s="20"/>
    </row>
    <row r="984" spans="1:9" ht="12">
      <c r="A984" s="22"/>
      <c r="B984" s="129"/>
      <c r="C984" s="130"/>
      <c r="D984" s="53"/>
      <c r="E984" s="53"/>
      <c r="F984" s="18"/>
      <c r="G984" s="131"/>
      <c r="I984" s="20"/>
    </row>
    <row r="985" spans="1:9" ht="12">
      <c r="A985" s="22"/>
      <c r="B985" s="129"/>
      <c r="C985" s="130"/>
      <c r="D985" s="53"/>
      <c r="E985" s="53"/>
      <c r="F985" s="18"/>
      <c r="G985" s="131"/>
      <c r="I985" s="20"/>
    </row>
    <row r="986" spans="1:9" ht="12">
      <c r="A986" s="22"/>
      <c r="B986" s="129"/>
      <c r="C986" s="130"/>
      <c r="D986" s="53"/>
      <c r="E986" s="53"/>
      <c r="F986" s="18"/>
      <c r="G986" s="131"/>
      <c r="I986" s="20"/>
    </row>
    <row r="987" spans="1:9" ht="12">
      <c r="A987" s="22"/>
      <c r="B987" s="129"/>
      <c r="C987" s="130"/>
      <c r="D987" s="53"/>
      <c r="E987" s="53"/>
      <c r="F987" s="18"/>
      <c r="G987" s="131"/>
      <c r="I987" s="20"/>
    </row>
    <row r="988" spans="1:9" ht="12">
      <c r="A988" s="22"/>
      <c r="B988" s="129"/>
      <c r="C988" s="130"/>
      <c r="D988" s="53"/>
      <c r="E988" s="53"/>
      <c r="F988" s="18"/>
      <c r="G988" s="131"/>
      <c r="I988" s="20"/>
    </row>
    <row r="989" spans="1:9" ht="12">
      <c r="A989" s="22"/>
      <c r="B989" s="129"/>
      <c r="C989" s="130"/>
      <c r="D989" s="53"/>
      <c r="E989" s="53"/>
      <c r="F989" s="18"/>
      <c r="G989" s="131"/>
      <c r="I989" s="20"/>
    </row>
    <row r="990" spans="1:9" ht="12">
      <c r="A990" s="22"/>
      <c r="B990" s="129"/>
      <c r="C990" s="130"/>
      <c r="D990" s="53"/>
      <c r="E990" s="53"/>
      <c r="F990" s="18"/>
      <c r="G990" s="131"/>
      <c r="I990" s="20"/>
    </row>
    <row r="991" spans="1:9" ht="12">
      <c r="A991" s="22"/>
      <c r="B991" s="129"/>
      <c r="C991" s="130"/>
      <c r="D991" s="53"/>
      <c r="E991" s="53"/>
      <c r="F991" s="18"/>
      <c r="G991" s="131"/>
      <c r="I991" s="20"/>
    </row>
    <row r="992" spans="1:9" ht="12">
      <c r="A992" s="22"/>
      <c r="B992" s="129"/>
      <c r="C992" s="130"/>
      <c r="D992" s="53"/>
      <c r="E992" s="53"/>
      <c r="F992" s="18"/>
      <c r="G992" s="131"/>
      <c r="I992" s="20"/>
    </row>
    <row r="993" spans="1:9" ht="12">
      <c r="A993" s="22"/>
      <c r="B993" s="129"/>
      <c r="C993" s="130"/>
      <c r="D993" s="53"/>
      <c r="E993" s="53"/>
      <c r="F993" s="18"/>
      <c r="G993" s="131"/>
      <c r="I993" s="20"/>
    </row>
    <row r="994" spans="1:9" ht="12">
      <c r="A994" s="22"/>
      <c r="B994" s="129"/>
      <c r="C994" s="130"/>
      <c r="D994" s="53"/>
      <c r="E994" s="53"/>
      <c r="F994" s="18"/>
      <c r="G994" s="131"/>
      <c r="I994" s="20"/>
    </row>
    <row r="995" spans="1:9" ht="12">
      <c r="A995" s="22"/>
      <c r="B995" s="129"/>
      <c r="C995" s="130"/>
      <c r="D995" s="53"/>
      <c r="E995" s="53"/>
      <c r="F995" s="18"/>
      <c r="G995" s="131"/>
      <c r="I995" s="20"/>
    </row>
    <row r="996" spans="1:9" ht="12">
      <c r="A996" s="22"/>
      <c r="B996" s="129"/>
      <c r="C996" s="130"/>
      <c r="D996" s="53"/>
      <c r="E996" s="53"/>
      <c r="F996" s="18"/>
      <c r="G996" s="131"/>
      <c r="I996" s="20"/>
    </row>
    <row r="997" spans="1:9" ht="12">
      <c r="A997" s="22"/>
      <c r="B997" s="129"/>
      <c r="C997" s="130"/>
      <c r="D997" s="53"/>
      <c r="E997" s="53"/>
      <c r="F997" s="18"/>
      <c r="G997" s="131"/>
      <c r="I997" s="20"/>
    </row>
    <row r="998" spans="1:9" ht="12">
      <c r="A998" s="22"/>
      <c r="B998" s="129"/>
      <c r="C998" s="130"/>
      <c r="D998" s="53"/>
      <c r="E998" s="53"/>
      <c r="F998" s="18"/>
      <c r="G998" s="131"/>
      <c r="I998" s="20"/>
    </row>
    <row r="999" spans="1:9" ht="12">
      <c r="A999" s="22"/>
      <c r="B999" s="129"/>
      <c r="C999" s="130"/>
      <c r="D999" s="53"/>
      <c r="E999" s="53"/>
      <c r="F999" s="18"/>
      <c r="G999" s="131"/>
      <c r="I999" s="20"/>
    </row>
    <row r="1000" spans="1:9" ht="12">
      <c r="A1000" s="22"/>
      <c r="B1000" s="129"/>
      <c r="C1000" s="130"/>
      <c r="D1000" s="53"/>
      <c r="E1000" s="53"/>
      <c r="F1000" s="18"/>
      <c r="G1000" s="131"/>
      <c r="I1000" s="20"/>
    </row>
    <row r="1001" spans="1:9" ht="12">
      <c r="A1001" s="22"/>
      <c r="B1001" s="129"/>
      <c r="C1001" s="130"/>
      <c r="D1001" s="53"/>
      <c r="E1001" s="53"/>
      <c r="F1001" s="18"/>
      <c r="G1001" s="131"/>
      <c r="I1001" s="20"/>
    </row>
    <row r="1002" spans="1:9" ht="12">
      <c r="A1002" s="22"/>
      <c r="B1002" s="129"/>
      <c r="C1002" s="130"/>
      <c r="D1002" s="53"/>
      <c r="E1002" s="53"/>
      <c r="F1002" s="18"/>
      <c r="G1002" s="131"/>
      <c r="I1002" s="20"/>
    </row>
    <row r="1003" spans="1:9" ht="12">
      <c r="A1003" s="22"/>
      <c r="B1003" s="129"/>
      <c r="C1003" s="130"/>
      <c r="D1003" s="53"/>
      <c r="E1003" s="53"/>
      <c r="F1003" s="18"/>
      <c r="G1003" s="131"/>
      <c r="I1003" s="20"/>
    </row>
    <row r="1004" spans="1:9" ht="12">
      <c r="A1004" s="22"/>
      <c r="B1004" s="129"/>
      <c r="C1004" s="130"/>
      <c r="D1004" s="53"/>
      <c r="E1004" s="53"/>
      <c r="F1004" s="18"/>
      <c r="G1004" s="131"/>
      <c r="I1004" s="20"/>
    </row>
    <row r="1005" spans="1:9" ht="12">
      <c r="A1005" s="22"/>
      <c r="B1005" s="129"/>
      <c r="C1005" s="130"/>
      <c r="D1005" s="53"/>
      <c r="E1005" s="53"/>
      <c r="F1005" s="18"/>
      <c r="G1005" s="131"/>
      <c r="I1005" s="20"/>
    </row>
    <row r="1006" spans="1:9" ht="12">
      <c r="A1006" s="22"/>
      <c r="B1006" s="129"/>
      <c r="C1006" s="130"/>
      <c r="D1006" s="53"/>
      <c r="E1006" s="53"/>
      <c r="F1006" s="18"/>
      <c r="G1006" s="131"/>
      <c r="I1006" s="20"/>
    </row>
    <row r="1007" spans="1:9" ht="12">
      <c r="A1007" s="22"/>
      <c r="B1007" s="129"/>
      <c r="C1007" s="130"/>
      <c r="D1007" s="53"/>
      <c r="E1007" s="53"/>
      <c r="F1007" s="18"/>
      <c r="G1007" s="131"/>
      <c r="I1007" s="20"/>
    </row>
  </sheetData>
  <hyperlinks>
    <hyperlink ref="L3" r:id="rId1" display="http://www.scottish-enterprise.com/se/home/resources/case-studies/def/distrify"/>
    <hyperlink ref="H4" r:id="rId2" display="http://investing.businessweek.com/research/stocks/private/snapshot.asp?privcapId=133501057"/>
    <hyperlink ref="A21" r:id="rId3" display="https://www.linkedin.com/company/vimeo"/>
    <hyperlink ref="A22" r:id="rId4" display="http://www.indiewire.com/article/sxsw-ted-hope-talks-about-his-plans-for-fandor"/>
  </hyperlinks>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2"/>
  <sheetViews>
    <sheetView workbookViewId="0"/>
  </sheetViews>
  <sheetFormatPr baseColWidth="10" defaultColWidth="14.5" defaultRowHeight="15.75" customHeight="1" x14ac:dyDescent="0"/>
  <cols>
    <col min="1" max="1" width="17.6640625" customWidth="1"/>
    <col min="2" max="2" width="12.5" customWidth="1"/>
    <col min="3" max="3" width="11.5" customWidth="1"/>
    <col min="4" max="5" width="24" customWidth="1"/>
    <col min="6" max="6" width="14.33203125" customWidth="1"/>
    <col min="7" max="7" width="14.5" customWidth="1"/>
    <col min="9" max="9" width="12.5" customWidth="1"/>
    <col min="10" max="10" width="17.83203125" customWidth="1"/>
    <col min="11" max="11" width="40.33203125" customWidth="1"/>
    <col min="12" max="12" width="34.1640625" customWidth="1"/>
    <col min="13" max="13" width="48" customWidth="1"/>
    <col min="14" max="14" width="34.6640625" customWidth="1"/>
  </cols>
  <sheetData>
    <row r="1" spans="1:26" ht="22">
      <c r="A1" s="12" t="s">
        <v>6</v>
      </c>
      <c r="B1" s="2" t="s">
        <v>30</v>
      </c>
      <c r="C1" s="2" t="s">
        <v>31</v>
      </c>
      <c r="D1" s="2" t="s">
        <v>32</v>
      </c>
      <c r="E1" s="2" t="s">
        <v>33</v>
      </c>
      <c r="F1" s="2" t="s">
        <v>34</v>
      </c>
      <c r="G1" s="12" t="s">
        <v>35</v>
      </c>
      <c r="H1" s="2" t="s">
        <v>36</v>
      </c>
      <c r="I1" s="14" t="s">
        <v>37</v>
      </c>
      <c r="J1" s="12" t="s">
        <v>41</v>
      </c>
      <c r="K1" s="12" t="s">
        <v>42</v>
      </c>
      <c r="L1" s="15"/>
      <c r="M1" s="15"/>
      <c r="N1" s="15"/>
      <c r="O1" s="15"/>
      <c r="P1" s="15"/>
      <c r="Q1" s="15"/>
      <c r="R1" s="15"/>
      <c r="S1" s="15"/>
      <c r="T1" s="15"/>
      <c r="U1" s="15"/>
      <c r="V1" s="15"/>
      <c r="W1" s="15"/>
      <c r="X1" s="15"/>
      <c r="Y1" s="15"/>
      <c r="Z1" s="15"/>
    </row>
    <row r="2" spans="1:26" ht="24">
      <c r="A2" s="7" t="s">
        <v>43</v>
      </c>
      <c r="B2" s="24" t="s">
        <v>44</v>
      </c>
      <c r="C2" s="24" t="s">
        <v>59</v>
      </c>
      <c r="D2" s="24"/>
      <c r="E2" s="24" t="s">
        <v>60</v>
      </c>
      <c r="F2" s="24" t="s">
        <v>61</v>
      </c>
      <c r="G2" s="24" t="s">
        <v>62</v>
      </c>
      <c r="H2" s="24" t="s">
        <v>63</v>
      </c>
      <c r="I2" s="24" t="s">
        <v>64</v>
      </c>
      <c r="J2" s="24" t="s">
        <v>65</v>
      </c>
      <c r="K2" s="37" t="s">
        <v>66</v>
      </c>
      <c r="L2" s="22"/>
      <c r="M2" s="22"/>
      <c r="N2" s="22"/>
      <c r="O2" s="22"/>
      <c r="P2" s="22"/>
      <c r="Q2" s="22"/>
      <c r="R2" s="22"/>
      <c r="S2" s="22"/>
      <c r="T2" s="22"/>
      <c r="U2" s="22"/>
      <c r="V2" s="22"/>
      <c r="W2" s="22"/>
      <c r="X2" s="22"/>
      <c r="Y2" s="22"/>
      <c r="Z2" s="22"/>
    </row>
    <row r="3" spans="1:26" ht="70">
      <c r="A3" s="23" t="s">
        <v>92</v>
      </c>
      <c r="B3" s="24" t="s">
        <v>93</v>
      </c>
      <c r="C3" s="21" t="s">
        <v>94</v>
      </c>
      <c r="D3" s="21"/>
      <c r="E3" s="21" t="s">
        <v>95</v>
      </c>
      <c r="F3" s="21" t="s">
        <v>96</v>
      </c>
      <c r="G3" s="39" t="s">
        <v>97</v>
      </c>
      <c r="H3" s="37" t="s">
        <v>100</v>
      </c>
      <c r="I3" s="41" t="s">
        <v>101</v>
      </c>
      <c r="J3" s="21" t="s">
        <v>117</v>
      </c>
      <c r="K3" s="43" t="s">
        <v>118</v>
      </c>
      <c r="L3" s="43" t="s">
        <v>121</v>
      </c>
      <c r="M3" s="55" t="s">
        <v>122</v>
      </c>
      <c r="N3" s="22"/>
      <c r="O3" s="22"/>
      <c r="P3" s="22"/>
      <c r="Q3" s="22"/>
      <c r="R3" s="22"/>
      <c r="S3" s="22"/>
      <c r="T3" s="22"/>
      <c r="U3" s="22"/>
      <c r="V3" s="22"/>
      <c r="W3" s="22"/>
      <c r="X3" s="22"/>
      <c r="Y3" s="22"/>
      <c r="Z3" s="22"/>
    </row>
    <row r="4" spans="1:26" ht="31.5" customHeight="1">
      <c r="A4" s="25" t="s">
        <v>166</v>
      </c>
      <c r="B4" s="57"/>
      <c r="C4" s="39">
        <v>0</v>
      </c>
      <c r="D4" s="57"/>
      <c r="E4" s="57" t="s">
        <v>171</v>
      </c>
      <c r="F4" s="21"/>
      <c r="G4" s="39"/>
      <c r="H4" s="59"/>
      <c r="I4" s="36"/>
      <c r="J4" s="54"/>
      <c r="K4" s="59"/>
      <c r="L4" s="22"/>
      <c r="M4" s="22"/>
      <c r="N4" s="22"/>
      <c r="O4" s="22"/>
      <c r="P4" s="22"/>
      <c r="Q4" s="22"/>
      <c r="R4" s="22"/>
      <c r="S4" s="22"/>
      <c r="T4" s="22"/>
      <c r="U4" s="22"/>
      <c r="V4" s="22"/>
      <c r="W4" s="22"/>
      <c r="X4" s="22"/>
      <c r="Y4" s="22"/>
      <c r="Z4" s="22"/>
    </row>
    <row r="5" spans="1:26" ht="20">
      <c r="A5" s="23" t="s">
        <v>174</v>
      </c>
      <c r="B5" s="24" t="s">
        <v>175</v>
      </c>
      <c r="C5" s="61" t="s">
        <v>176</v>
      </c>
      <c r="D5" s="61"/>
      <c r="E5" s="61" t="s">
        <v>177</v>
      </c>
      <c r="F5" s="61" t="s">
        <v>178</v>
      </c>
      <c r="G5" s="61" t="s">
        <v>179</v>
      </c>
      <c r="H5" s="61" t="s">
        <v>180</v>
      </c>
      <c r="I5" s="61" t="s">
        <v>181</v>
      </c>
      <c r="J5" s="61" t="s">
        <v>182</v>
      </c>
      <c r="K5" s="43" t="s">
        <v>183</v>
      </c>
      <c r="L5" s="22"/>
      <c r="M5" s="22"/>
      <c r="N5" s="22"/>
      <c r="O5" s="22"/>
      <c r="P5" s="22"/>
      <c r="Q5" s="22"/>
      <c r="R5" s="22"/>
      <c r="S5" s="22"/>
      <c r="T5" s="22"/>
      <c r="U5" s="22"/>
      <c r="V5" s="22"/>
      <c r="W5" s="22"/>
      <c r="X5" s="22"/>
      <c r="Y5" s="22"/>
      <c r="Z5" s="22"/>
    </row>
    <row r="6" spans="1:26" ht="40">
      <c r="A6" s="25" t="s">
        <v>184</v>
      </c>
      <c r="B6" s="64"/>
      <c r="C6" s="39">
        <v>0</v>
      </c>
      <c r="D6" s="65"/>
      <c r="E6" s="44" t="str">
        <f>HYPERLINK("http://indieflix.com/about","Royalty Pool Minutes (RPM) model - READ THIS!!")</f>
        <v>Royalty Pool Minutes (RPM) model - READ THIS!!</v>
      </c>
      <c r="F6" s="21" t="s">
        <v>188</v>
      </c>
      <c r="G6" s="39"/>
      <c r="H6" s="59"/>
      <c r="I6" s="36"/>
      <c r="J6" s="54"/>
      <c r="K6" s="43" t="s">
        <v>189</v>
      </c>
      <c r="M6" s="22"/>
      <c r="N6" s="22"/>
      <c r="O6" s="22"/>
      <c r="P6" s="22"/>
      <c r="Q6" s="22"/>
      <c r="R6" s="22"/>
      <c r="S6" s="22"/>
      <c r="T6" s="22"/>
      <c r="U6" s="22"/>
      <c r="V6" s="22"/>
      <c r="W6" s="22"/>
      <c r="X6" s="22"/>
      <c r="Y6" s="22"/>
      <c r="Z6" s="22"/>
    </row>
    <row r="7" spans="1:26" ht="36" customHeight="1">
      <c r="A7" s="23" t="s">
        <v>190</v>
      </c>
      <c r="B7" s="67">
        <v>0</v>
      </c>
      <c r="C7" s="68"/>
      <c r="D7" s="39"/>
      <c r="E7" s="39" t="s">
        <v>193</v>
      </c>
      <c r="F7" s="21" t="s">
        <v>194</v>
      </c>
      <c r="G7" s="39" t="s">
        <v>195</v>
      </c>
      <c r="H7" s="39" t="s">
        <v>196</v>
      </c>
      <c r="I7" s="76" t="s">
        <v>198</v>
      </c>
      <c r="J7" s="54"/>
      <c r="K7" s="43" t="s">
        <v>294</v>
      </c>
      <c r="L7" s="43" t="s">
        <v>296</v>
      </c>
      <c r="M7" s="43" t="s">
        <v>300</v>
      </c>
      <c r="N7" s="43" t="s">
        <v>301</v>
      </c>
      <c r="O7" s="22"/>
      <c r="P7" s="22"/>
      <c r="Q7" s="22"/>
      <c r="R7" s="22"/>
      <c r="S7" s="22"/>
      <c r="T7" s="22"/>
      <c r="U7" s="22"/>
      <c r="V7" s="22"/>
      <c r="W7" s="22"/>
      <c r="X7" s="22"/>
      <c r="Y7" s="22"/>
      <c r="Z7" s="22"/>
    </row>
    <row r="8" spans="1:26" ht="12">
      <c r="A8" s="23" t="s">
        <v>303</v>
      </c>
      <c r="B8" s="78"/>
      <c r="C8" s="68"/>
      <c r="D8" s="68"/>
      <c r="E8" s="68"/>
      <c r="F8" s="18"/>
      <c r="G8" s="68"/>
      <c r="H8" s="59"/>
      <c r="I8" s="36"/>
      <c r="J8" s="54"/>
      <c r="K8" s="59"/>
      <c r="L8" s="22"/>
      <c r="M8" s="22"/>
      <c r="N8" s="22"/>
      <c r="O8" s="22"/>
      <c r="P8" s="22"/>
      <c r="Q8" s="22"/>
      <c r="R8" s="22"/>
      <c r="S8" s="22"/>
      <c r="T8" s="22"/>
      <c r="U8" s="22"/>
      <c r="V8" s="22"/>
      <c r="W8" s="22"/>
      <c r="X8" s="22"/>
      <c r="Y8" s="22"/>
      <c r="Z8" s="22"/>
    </row>
    <row r="9" spans="1:26" ht="20">
      <c r="A9" s="23" t="s">
        <v>305</v>
      </c>
      <c r="B9" s="24" t="s">
        <v>306</v>
      </c>
      <c r="C9" s="68"/>
      <c r="D9" s="33"/>
      <c r="E9" s="33" t="s">
        <v>307</v>
      </c>
      <c r="F9" s="18"/>
      <c r="G9" s="68"/>
      <c r="H9" s="59"/>
      <c r="I9" s="80"/>
      <c r="J9" s="54"/>
      <c r="K9" s="59"/>
      <c r="L9" s="22"/>
      <c r="M9" s="22"/>
      <c r="N9" s="22"/>
      <c r="O9" s="22"/>
      <c r="P9" s="22"/>
      <c r="Q9" s="22"/>
      <c r="R9" s="22"/>
      <c r="S9" s="22"/>
      <c r="T9" s="22"/>
      <c r="U9" s="22"/>
      <c r="V9" s="22"/>
      <c r="W9" s="22"/>
      <c r="X9" s="22"/>
      <c r="Y9" s="22"/>
      <c r="Z9" s="22"/>
    </row>
    <row r="10" spans="1:26" ht="70">
      <c r="A10" s="25" t="s">
        <v>308</v>
      </c>
      <c r="B10" s="86">
        <v>0</v>
      </c>
      <c r="C10" s="39">
        <v>0</v>
      </c>
      <c r="D10" s="21"/>
      <c r="E10" s="21" t="s">
        <v>357</v>
      </c>
      <c r="F10" s="21" t="s">
        <v>358</v>
      </c>
      <c r="G10" s="39" t="s">
        <v>359</v>
      </c>
      <c r="H10" s="37" t="s">
        <v>360</v>
      </c>
      <c r="I10" s="37" t="s">
        <v>361</v>
      </c>
      <c r="J10" s="21" t="s">
        <v>362</v>
      </c>
      <c r="K10" s="41" t="s">
        <v>363</v>
      </c>
      <c r="L10" s="22"/>
      <c r="M10" s="22"/>
      <c r="N10" s="22"/>
      <c r="O10" s="22"/>
      <c r="P10" s="22"/>
      <c r="Q10" s="22"/>
      <c r="R10" s="22"/>
      <c r="S10" s="22"/>
      <c r="T10" s="22"/>
      <c r="U10" s="22"/>
      <c r="V10" s="22"/>
      <c r="W10" s="22"/>
      <c r="X10" s="22"/>
      <c r="Y10" s="22"/>
      <c r="Z10" s="22"/>
    </row>
    <row r="11" spans="1:26" ht="12">
      <c r="A11" s="23" t="s">
        <v>364</v>
      </c>
      <c r="B11" s="78"/>
      <c r="C11" s="68"/>
      <c r="D11" s="68"/>
      <c r="E11" s="68"/>
      <c r="F11" s="18"/>
      <c r="G11" s="68"/>
      <c r="H11" s="59"/>
      <c r="I11" s="36"/>
      <c r="J11" s="54"/>
      <c r="K11" s="59"/>
    </row>
    <row r="12" spans="1:26" ht="20">
      <c r="A12" s="23" t="s">
        <v>365</v>
      </c>
      <c r="B12" s="67">
        <v>0</v>
      </c>
      <c r="C12" s="68"/>
      <c r="D12" s="39"/>
      <c r="E12" s="39" t="s">
        <v>366</v>
      </c>
      <c r="F12" s="21" t="s">
        <v>367</v>
      </c>
      <c r="G12" s="39" t="s">
        <v>368</v>
      </c>
      <c r="H12" s="37" t="s">
        <v>369</v>
      </c>
      <c r="I12" s="41" t="s">
        <v>370</v>
      </c>
      <c r="J12" s="43" t="s">
        <v>371</v>
      </c>
      <c r="K12" s="59"/>
    </row>
    <row r="13" spans="1:26" ht="20">
      <c r="A13" s="23" t="s">
        <v>372</v>
      </c>
      <c r="B13" s="67" t="s">
        <v>373</v>
      </c>
      <c r="C13" s="39" t="s">
        <v>374</v>
      </c>
      <c r="D13" s="106"/>
      <c r="E13" s="106" t="s">
        <v>404</v>
      </c>
      <c r="F13" s="21" t="s">
        <v>405</v>
      </c>
      <c r="G13" s="39" t="s">
        <v>406</v>
      </c>
      <c r="H13" s="39" t="s">
        <v>407</v>
      </c>
      <c r="I13" s="104" t="s">
        <v>408</v>
      </c>
      <c r="J13" s="21" t="s">
        <v>409</v>
      </c>
      <c r="K13" s="109" t="s">
        <v>410</v>
      </c>
    </row>
    <row r="14" spans="1:26" ht="12">
      <c r="A14" s="23" t="s">
        <v>419</v>
      </c>
      <c r="B14" s="21" t="s">
        <v>420</v>
      </c>
      <c r="C14" s="18"/>
      <c r="D14" s="18"/>
      <c r="E14" s="18"/>
      <c r="F14" s="21" t="s">
        <v>421</v>
      </c>
      <c r="G14" s="18"/>
      <c r="H14" s="18"/>
      <c r="I14" s="36"/>
      <c r="J14" s="18"/>
      <c r="K14" s="18"/>
      <c r="L14" s="18"/>
      <c r="M14" s="18"/>
    </row>
    <row r="15" spans="1:26" ht="30">
      <c r="A15" s="23" t="s">
        <v>422</v>
      </c>
      <c r="B15" s="18"/>
      <c r="C15" s="18"/>
      <c r="D15" s="18"/>
      <c r="E15" s="18"/>
      <c r="F15" s="18"/>
      <c r="G15" s="18"/>
      <c r="H15" s="18"/>
      <c r="I15" s="36"/>
      <c r="J15" s="18"/>
      <c r="K15" s="111" t="s">
        <v>423</v>
      </c>
      <c r="L15" s="18"/>
      <c r="M15" s="18"/>
    </row>
    <row r="16" spans="1:26" ht="12">
      <c r="A16" s="89" t="s">
        <v>424</v>
      </c>
      <c r="B16" s="95"/>
      <c r="C16" s="95"/>
      <c r="D16" s="95"/>
      <c r="E16" s="95"/>
      <c r="F16" s="95"/>
      <c r="G16" s="89"/>
      <c r="I16" s="114"/>
    </row>
    <row r="17" spans="1:26" ht="12">
      <c r="A17" s="104" t="s">
        <v>425</v>
      </c>
      <c r="B17" s="108"/>
      <c r="C17" s="108"/>
      <c r="D17" s="108"/>
      <c r="E17" s="108"/>
      <c r="F17" s="108"/>
      <c r="G17" s="104"/>
      <c r="I17" s="116"/>
      <c r="J17" s="87"/>
      <c r="K17" s="87"/>
      <c r="L17" s="87"/>
      <c r="M17" s="87"/>
      <c r="N17" s="87"/>
      <c r="O17" s="87"/>
      <c r="P17" s="87"/>
      <c r="Q17" s="87"/>
      <c r="R17" s="87"/>
      <c r="S17" s="87"/>
      <c r="T17" s="87"/>
      <c r="U17" s="87"/>
      <c r="V17" s="87"/>
      <c r="W17" s="87"/>
      <c r="X17" s="87"/>
      <c r="Y17" s="87"/>
      <c r="Z17" s="87"/>
    </row>
    <row r="18" spans="1:26" ht="12">
      <c r="A18" s="108" t="s">
        <v>426</v>
      </c>
      <c r="B18" s="108"/>
      <c r="C18" s="108"/>
      <c r="D18" s="108"/>
      <c r="E18" s="108"/>
      <c r="F18" s="108"/>
      <c r="G18" s="104"/>
      <c r="I18" s="116"/>
      <c r="J18" s="87"/>
      <c r="K18" s="87"/>
      <c r="L18" s="87"/>
      <c r="M18" s="87"/>
      <c r="N18" s="87"/>
      <c r="O18" s="87"/>
      <c r="P18" s="87"/>
      <c r="Q18" s="87"/>
      <c r="R18" s="87"/>
      <c r="S18" s="87"/>
      <c r="T18" s="87"/>
      <c r="U18" s="87"/>
      <c r="V18" s="87"/>
      <c r="W18" s="87"/>
      <c r="X18" s="87"/>
      <c r="Y18" s="87"/>
      <c r="Z18" s="87"/>
    </row>
    <row r="19" spans="1:26" ht="12">
      <c r="B19" s="108"/>
      <c r="C19" s="108"/>
      <c r="D19" s="108"/>
      <c r="E19" s="108"/>
      <c r="F19" s="108"/>
      <c r="G19" s="104"/>
      <c r="I19" s="116"/>
      <c r="J19" s="87"/>
      <c r="K19" s="87"/>
      <c r="L19" s="87"/>
      <c r="M19" s="87"/>
      <c r="N19" s="87"/>
      <c r="O19" s="87"/>
      <c r="P19" s="87"/>
      <c r="Q19" s="87"/>
      <c r="R19" s="87"/>
      <c r="S19" s="87"/>
      <c r="T19" s="87"/>
      <c r="U19" s="87"/>
      <c r="V19" s="87"/>
      <c r="W19" s="87"/>
      <c r="X19" s="87"/>
      <c r="Y19" s="87"/>
      <c r="Z19" s="87"/>
    </row>
    <row r="20" spans="1:26" ht="12">
      <c r="B20" s="118"/>
      <c r="C20" s="118"/>
      <c r="D20" s="118"/>
      <c r="E20" s="118"/>
      <c r="F20" s="118"/>
      <c r="G20" s="87"/>
      <c r="I20" s="120"/>
      <c r="J20" s="87"/>
      <c r="K20" s="87"/>
      <c r="L20" s="87"/>
      <c r="M20" s="87"/>
      <c r="N20" s="87"/>
      <c r="O20" s="87"/>
      <c r="P20" s="87"/>
      <c r="Q20" s="87"/>
      <c r="R20" s="87"/>
      <c r="S20" s="87"/>
      <c r="T20" s="87"/>
      <c r="U20" s="87"/>
      <c r="V20" s="87"/>
      <c r="W20" s="87"/>
      <c r="X20" s="87"/>
      <c r="Y20" s="87"/>
      <c r="Z20" s="87"/>
    </row>
    <row r="21" spans="1:26" ht="12">
      <c r="B21" s="91"/>
      <c r="C21" s="91"/>
      <c r="D21" s="91"/>
      <c r="E21" s="91"/>
      <c r="F21" s="91"/>
      <c r="I21" s="123"/>
    </row>
    <row r="22" spans="1:26" ht="12">
      <c r="B22" s="91"/>
      <c r="C22" s="91"/>
      <c r="D22" s="91"/>
      <c r="E22" s="91"/>
      <c r="F22" s="91"/>
      <c r="I22" s="123"/>
    </row>
    <row r="23" spans="1:26" ht="12">
      <c r="B23" s="108"/>
      <c r="C23" s="108"/>
      <c r="D23" s="108"/>
      <c r="E23" s="108"/>
      <c r="F23" s="108"/>
      <c r="G23" s="104"/>
      <c r="I23" s="116"/>
      <c r="J23" s="87"/>
      <c r="K23" s="87"/>
      <c r="L23" s="87"/>
      <c r="M23" s="87"/>
      <c r="N23" s="87"/>
      <c r="O23" s="87"/>
      <c r="P23" s="87"/>
      <c r="Q23" s="87"/>
      <c r="R23" s="87"/>
      <c r="S23" s="87"/>
      <c r="T23" s="87"/>
      <c r="U23" s="87"/>
      <c r="V23" s="87"/>
      <c r="W23" s="87"/>
      <c r="X23" s="87"/>
      <c r="Y23" s="87"/>
      <c r="Z23" s="87"/>
    </row>
    <row r="24" spans="1:26" ht="12">
      <c r="B24" s="91"/>
      <c r="C24" s="91"/>
      <c r="D24" s="91"/>
      <c r="E24" s="91"/>
      <c r="F24" s="91"/>
      <c r="I24" s="123"/>
    </row>
    <row r="25" spans="1:26" ht="12">
      <c r="B25" s="91"/>
      <c r="C25" s="91"/>
      <c r="D25" s="91"/>
      <c r="E25" s="91"/>
      <c r="F25" s="91"/>
      <c r="I25" s="123"/>
    </row>
    <row r="26" spans="1:26" ht="12">
      <c r="B26" s="91"/>
      <c r="C26" s="91"/>
      <c r="D26" s="91"/>
      <c r="E26" s="91"/>
      <c r="F26" s="91"/>
      <c r="I26" s="123"/>
    </row>
    <row r="27" spans="1:26" ht="12">
      <c r="B27" s="91"/>
      <c r="C27" s="91"/>
      <c r="D27" s="91"/>
      <c r="E27" s="91"/>
      <c r="F27" s="91"/>
      <c r="I27" s="123"/>
    </row>
    <row r="28" spans="1:26" ht="12">
      <c r="B28" s="91"/>
      <c r="C28" s="91"/>
      <c r="D28" s="91"/>
      <c r="E28" s="91"/>
      <c r="F28" s="91"/>
      <c r="I28" s="123"/>
    </row>
    <row r="29" spans="1:26" ht="12">
      <c r="B29" s="91"/>
      <c r="C29" s="91"/>
      <c r="D29" s="91"/>
      <c r="E29" s="91"/>
      <c r="F29" s="91"/>
      <c r="I29" s="123"/>
    </row>
    <row r="30" spans="1:26" ht="12">
      <c r="B30" s="91"/>
      <c r="C30" s="91"/>
      <c r="D30" s="91"/>
      <c r="E30" s="91"/>
      <c r="F30" s="91"/>
      <c r="I30" s="123"/>
    </row>
    <row r="31" spans="1:26" ht="12">
      <c r="B31" s="91"/>
      <c r="C31" s="91"/>
      <c r="D31" s="91"/>
      <c r="E31" s="91"/>
      <c r="F31" s="91"/>
      <c r="I31" s="123"/>
    </row>
    <row r="32" spans="1:26" ht="12">
      <c r="B32" s="91"/>
      <c r="C32" s="91"/>
      <c r="D32" s="91"/>
      <c r="E32" s="91"/>
      <c r="F32" s="91"/>
      <c r="I32" s="123"/>
    </row>
    <row r="33" spans="2:9" ht="12">
      <c r="B33" s="91"/>
      <c r="C33" s="91"/>
      <c r="D33" s="91"/>
      <c r="E33" s="91"/>
      <c r="F33" s="91"/>
      <c r="I33" s="123"/>
    </row>
    <row r="34" spans="2:9" ht="12">
      <c r="B34" s="91"/>
      <c r="C34" s="91"/>
      <c r="D34" s="91"/>
      <c r="E34" s="91"/>
      <c r="F34" s="91"/>
      <c r="I34" s="123"/>
    </row>
    <row r="35" spans="2:9" ht="12">
      <c r="B35" s="91"/>
      <c r="C35" s="91"/>
      <c r="D35" s="91"/>
      <c r="E35" s="91"/>
      <c r="F35" s="91"/>
      <c r="I35" s="123"/>
    </row>
    <row r="36" spans="2:9" ht="12">
      <c r="B36" s="91"/>
      <c r="C36" s="91"/>
      <c r="D36" s="91"/>
      <c r="E36" s="91"/>
      <c r="F36" s="91"/>
      <c r="I36" s="123"/>
    </row>
    <row r="37" spans="2:9" ht="12">
      <c r="B37" s="91"/>
      <c r="C37" s="91"/>
      <c r="D37" s="91"/>
      <c r="E37" s="91"/>
      <c r="F37" s="91"/>
      <c r="I37" s="123"/>
    </row>
    <row r="38" spans="2:9" ht="12">
      <c r="B38" s="91"/>
      <c r="C38" s="91"/>
      <c r="D38" s="91"/>
      <c r="E38" s="91"/>
      <c r="F38" s="91"/>
      <c r="I38" s="123"/>
    </row>
    <row r="39" spans="2:9" ht="12">
      <c r="B39" s="91"/>
      <c r="C39" s="91"/>
      <c r="D39" s="91"/>
      <c r="E39" s="91"/>
      <c r="F39" s="91"/>
      <c r="I39" s="123"/>
    </row>
    <row r="40" spans="2:9" ht="12">
      <c r="B40" s="91"/>
      <c r="C40" s="91"/>
      <c r="D40" s="91"/>
      <c r="E40" s="91"/>
      <c r="F40" s="91"/>
      <c r="I40" s="123"/>
    </row>
    <row r="41" spans="2:9" ht="12">
      <c r="B41" s="91"/>
      <c r="C41" s="91"/>
      <c r="D41" s="91"/>
      <c r="E41" s="91"/>
      <c r="F41" s="91"/>
      <c r="I41" s="123"/>
    </row>
    <row r="42" spans="2:9" ht="12">
      <c r="B42" s="91"/>
      <c r="C42" s="91"/>
      <c r="D42" s="91"/>
      <c r="E42" s="91"/>
      <c r="F42" s="91"/>
      <c r="I42" s="123"/>
    </row>
    <row r="43" spans="2:9" ht="12">
      <c r="B43" s="91"/>
      <c r="C43" s="91"/>
      <c r="D43" s="91"/>
      <c r="E43" s="91"/>
      <c r="F43" s="91"/>
      <c r="I43" s="123"/>
    </row>
    <row r="44" spans="2:9" ht="12">
      <c r="B44" s="91"/>
      <c r="C44" s="91"/>
      <c r="D44" s="91"/>
      <c r="E44" s="91"/>
      <c r="F44" s="91"/>
      <c r="I44" s="123"/>
    </row>
    <row r="45" spans="2:9" ht="12">
      <c r="B45" s="91"/>
      <c r="C45" s="91"/>
      <c r="D45" s="91"/>
      <c r="E45" s="91"/>
      <c r="F45" s="91"/>
      <c r="I45" s="123"/>
    </row>
    <row r="46" spans="2:9" ht="12">
      <c r="B46" s="91"/>
      <c r="C46" s="91"/>
      <c r="D46" s="91"/>
      <c r="E46" s="91"/>
      <c r="F46" s="91"/>
      <c r="I46" s="123"/>
    </row>
    <row r="47" spans="2:9" ht="12">
      <c r="B47" s="91"/>
      <c r="C47" s="91"/>
      <c r="D47" s="91"/>
      <c r="E47" s="91"/>
      <c r="F47" s="91"/>
      <c r="I47" s="123"/>
    </row>
    <row r="48" spans="2:9" ht="12">
      <c r="B48" s="91"/>
      <c r="C48" s="91"/>
      <c r="D48" s="91"/>
      <c r="E48" s="91"/>
      <c r="F48" s="91"/>
      <c r="I48" s="123"/>
    </row>
    <row r="49" spans="2:9" ht="12">
      <c r="B49" s="91"/>
      <c r="C49" s="91"/>
      <c r="D49" s="91"/>
      <c r="E49" s="91"/>
      <c r="F49" s="91"/>
      <c r="I49" s="123"/>
    </row>
    <row r="50" spans="2:9" ht="12">
      <c r="B50" s="91"/>
      <c r="C50" s="91"/>
      <c r="D50" s="91"/>
      <c r="E50" s="91"/>
      <c r="F50" s="91"/>
      <c r="I50" s="123"/>
    </row>
    <row r="51" spans="2:9" ht="12">
      <c r="B51" s="91"/>
      <c r="C51" s="91"/>
      <c r="D51" s="91"/>
      <c r="E51" s="91"/>
      <c r="F51" s="91"/>
      <c r="I51" s="123"/>
    </row>
    <row r="52" spans="2:9" ht="12">
      <c r="B52" s="91"/>
      <c r="C52" s="91"/>
      <c r="D52" s="91"/>
      <c r="E52" s="91"/>
      <c r="F52" s="91"/>
      <c r="I52" s="123"/>
    </row>
    <row r="53" spans="2:9" ht="12">
      <c r="B53" s="91"/>
      <c r="C53" s="91"/>
      <c r="D53" s="91"/>
      <c r="E53" s="91"/>
      <c r="F53" s="91"/>
      <c r="I53" s="123"/>
    </row>
    <row r="54" spans="2:9" ht="12">
      <c r="B54" s="91"/>
      <c r="C54" s="91"/>
      <c r="D54" s="91"/>
      <c r="E54" s="91"/>
      <c r="F54" s="91"/>
      <c r="I54" s="123"/>
    </row>
    <row r="55" spans="2:9" ht="12">
      <c r="B55" s="91"/>
      <c r="C55" s="91"/>
      <c r="D55" s="91"/>
      <c r="E55" s="91"/>
      <c r="F55" s="91"/>
      <c r="I55" s="123"/>
    </row>
    <row r="56" spans="2:9" ht="12">
      <c r="B56" s="91"/>
      <c r="C56" s="91"/>
      <c r="D56" s="91"/>
      <c r="E56" s="91"/>
      <c r="F56" s="91"/>
      <c r="I56" s="123"/>
    </row>
    <row r="57" spans="2:9" ht="12">
      <c r="B57" s="91"/>
      <c r="C57" s="91"/>
      <c r="D57" s="91"/>
      <c r="E57" s="91"/>
      <c r="F57" s="91"/>
      <c r="I57" s="123"/>
    </row>
    <row r="58" spans="2:9" ht="12">
      <c r="B58" s="91"/>
      <c r="C58" s="91"/>
      <c r="D58" s="91"/>
      <c r="E58" s="91"/>
      <c r="F58" s="91"/>
      <c r="I58" s="123"/>
    </row>
    <row r="59" spans="2:9" ht="12">
      <c r="B59" s="91"/>
      <c r="C59" s="91"/>
      <c r="D59" s="91"/>
      <c r="E59" s="91"/>
      <c r="F59" s="91"/>
      <c r="I59" s="123"/>
    </row>
    <row r="60" spans="2:9" ht="12">
      <c r="B60" s="91"/>
      <c r="C60" s="91"/>
      <c r="D60" s="91"/>
      <c r="E60" s="91"/>
      <c r="F60" s="91"/>
      <c r="I60" s="123"/>
    </row>
    <row r="61" spans="2:9" ht="12">
      <c r="B61" s="91"/>
      <c r="C61" s="91"/>
      <c r="D61" s="91"/>
      <c r="E61" s="91"/>
      <c r="F61" s="91"/>
      <c r="I61" s="123"/>
    </row>
    <row r="62" spans="2:9" ht="12">
      <c r="B62" s="91"/>
      <c r="C62" s="91"/>
      <c r="D62" s="91"/>
      <c r="E62" s="91"/>
      <c r="F62" s="91"/>
      <c r="I62" s="123"/>
    </row>
    <row r="63" spans="2:9" ht="12">
      <c r="B63" s="91"/>
      <c r="C63" s="91"/>
      <c r="D63" s="91"/>
      <c r="E63" s="91"/>
      <c r="F63" s="91"/>
      <c r="I63" s="123"/>
    </row>
    <row r="64" spans="2:9" ht="12">
      <c r="B64" s="91"/>
      <c r="C64" s="91"/>
      <c r="D64" s="91"/>
      <c r="E64" s="91"/>
      <c r="F64" s="91"/>
      <c r="I64" s="123"/>
    </row>
    <row r="65" spans="2:9" ht="12">
      <c r="B65" s="91"/>
      <c r="C65" s="91"/>
      <c r="D65" s="91"/>
      <c r="E65" s="91"/>
      <c r="F65" s="91"/>
      <c r="I65" s="123"/>
    </row>
    <row r="66" spans="2:9" ht="12">
      <c r="B66" s="91"/>
      <c r="C66" s="91"/>
      <c r="D66" s="91"/>
      <c r="E66" s="91"/>
      <c r="F66" s="91"/>
      <c r="I66" s="123"/>
    </row>
    <row r="67" spans="2:9" ht="12">
      <c r="B67" s="91"/>
      <c r="C67" s="91"/>
      <c r="D67" s="91"/>
      <c r="E67" s="91"/>
      <c r="F67" s="91"/>
      <c r="I67" s="123"/>
    </row>
    <row r="68" spans="2:9" ht="12">
      <c r="B68" s="91"/>
      <c r="C68" s="91"/>
      <c r="D68" s="91"/>
      <c r="E68" s="91"/>
      <c r="F68" s="91"/>
      <c r="I68" s="123"/>
    </row>
    <row r="69" spans="2:9" ht="12">
      <c r="B69" s="91"/>
      <c r="C69" s="91"/>
      <c r="D69" s="91"/>
      <c r="E69" s="91"/>
      <c r="F69" s="91"/>
      <c r="I69" s="123"/>
    </row>
    <row r="70" spans="2:9" ht="12">
      <c r="B70" s="91"/>
      <c r="C70" s="91"/>
      <c r="D70" s="91"/>
      <c r="E70" s="91"/>
      <c r="F70" s="91"/>
      <c r="I70" s="123"/>
    </row>
    <row r="71" spans="2:9" ht="12">
      <c r="B71" s="91"/>
      <c r="C71" s="91"/>
      <c r="D71" s="91"/>
      <c r="E71" s="91"/>
      <c r="F71" s="91"/>
      <c r="I71" s="123"/>
    </row>
    <row r="72" spans="2:9" ht="12">
      <c r="B72" s="91"/>
      <c r="C72" s="91"/>
      <c r="D72" s="91"/>
      <c r="E72" s="91"/>
      <c r="F72" s="91"/>
      <c r="I72" s="123"/>
    </row>
    <row r="73" spans="2:9" ht="12">
      <c r="B73" s="91"/>
      <c r="C73" s="91"/>
      <c r="D73" s="91"/>
      <c r="E73" s="91"/>
      <c r="F73" s="91"/>
      <c r="I73" s="123"/>
    </row>
    <row r="74" spans="2:9" ht="12">
      <c r="B74" s="91"/>
      <c r="C74" s="91"/>
      <c r="D74" s="91"/>
      <c r="E74" s="91"/>
      <c r="F74" s="91"/>
      <c r="I74" s="123"/>
    </row>
    <row r="75" spans="2:9" ht="12">
      <c r="B75" s="91"/>
      <c r="C75" s="91"/>
      <c r="D75" s="91"/>
      <c r="E75" s="91"/>
      <c r="F75" s="91"/>
      <c r="I75" s="123"/>
    </row>
    <row r="76" spans="2:9" ht="12">
      <c r="B76" s="91"/>
      <c r="C76" s="91"/>
      <c r="D76" s="91"/>
      <c r="E76" s="91"/>
      <c r="F76" s="91"/>
      <c r="I76" s="123"/>
    </row>
    <row r="77" spans="2:9" ht="12">
      <c r="B77" s="91"/>
      <c r="C77" s="91"/>
      <c r="D77" s="91"/>
      <c r="E77" s="91"/>
      <c r="F77" s="91"/>
      <c r="I77" s="123"/>
    </row>
    <row r="78" spans="2:9" ht="12">
      <c r="B78" s="91"/>
      <c r="C78" s="91"/>
      <c r="D78" s="91"/>
      <c r="E78" s="91"/>
      <c r="F78" s="91"/>
      <c r="I78" s="123"/>
    </row>
    <row r="79" spans="2:9" ht="12">
      <c r="B79" s="91"/>
      <c r="C79" s="91"/>
      <c r="D79" s="91"/>
      <c r="E79" s="91"/>
      <c r="F79" s="91"/>
      <c r="I79" s="123"/>
    </row>
    <row r="80" spans="2:9" ht="12">
      <c r="B80" s="91"/>
      <c r="C80" s="91"/>
      <c r="D80" s="91"/>
      <c r="E80" s="91"/>
      <c r="F80" s="91"/>
      <c r="I80" s="123"/>
    </row>
    <row r="81" spans="2:9" ht="12">
      <c r="B81" s="91"/>
      <c r="C81" s="91"/>
      <c r="D81" s="91"/>
      <c r="E81" s="91"/>
      <c r="F81" s="91"/>
      <c r="I81" s="123"/>
    </row>
    <row r="82" spans="2:9" ht="12">
      <c r="B82" s="91"/>
      <c r="C82" s="91"/>
      <c r="D82" s="91"/>
      <c r="E82" s="91"/>
      <c r="F82" s="91"/>
      <c r="I82" s="123"/>
    </row>
    <row r="83" spans="2:9" ht="12">
      <c r="B83" s="91"/>
      <c r="C83" s="91"/>
      <c r="D83" s="91"/>
      <c r="E83" s="91"/>
      <c r="F83" s="91"/>
      <c r="I83" s="123"/>
    </row>
    <row r="84" spans="2:9" ht="12">
      <c r="B84" s="91"/>
      <c r="C84" s="91"/>
      <c r="D84" s="91"/>
      <c r="E84" s="91"/>
      <c r="F84" s="91"/>
      <c r="I84" s="123"/>
    </row>
    <row r="85" spans="2:9" ht="12">
      <c r="B85" s="91"/>
      <c r="C85" s="91"/>
      <c r="D85" s="91"/>
      <c r="E85" s="91"/>
      <c r="F85" s="91"/>
      <c r="I85" s="123"/>
    </row>
    <row r="86" spans="2:9" ht="12">
      <c r="B86" s="91"/>
      <c r="C86" s="91"/>
      <c r="D86" s="91"/>
      <c r="E86" s="91"/>
      <c r="F86" s="91"/>
      <c r="I86" s="123"/>
    </row>
    <row r="87" spans="2:9" ht="12">
      <c r="B87" s="91"/>
      <c r="C87" s="91"/>
      <c r="D87" s="91"/>
      <c r="E87" s="91"/>
      <c r="F87" s="91"/>
      <c r="I87" s="123"/>
    </row>
    <row r="88" spans="2:9" ht="12">
      <c r="B88" s="91"/>
      <c r="C88" s="91"/>
      <c r="D88" s="91"/>
      <c r="E88" s="91"/>
      <c r="F88" s="91"/>
      <c r="I88" s="123"/>
    </row>
    <row r="89" spans="2:9" ht="12">
      <c r="B89" s="91"/>
      <c r="C89" s="91"/>
      <c r="D89" s="91"/>
      <c r="E89" s="91"/>
      <c r="F89" s="91"/>
      <c r="I89" s="123"/>
    </row>
    <row r="90" spans="2:9" ht="12">
      <c r="B90" s="91"/>
      <c r="C90" s="91"/>
      <c r="D90" s="91"/>
      <c r="E90" s="91"/>
      <c r="F90" s="91"/>
      <c r="I90" s="123"/>
    </row>
    <row r="91" spans="2:9" ht="12">
      <c r="B91" s="91"/>
      <c r="C91" s="91"/>
      <c r="D91" s="91"/>
      <c r="E91" s="91"/>
      <c r="F91" s="91"/>
      <c r="I91" s="123"/>
    </row>
    <row r="92" spans="2:9" ht="12">
      <c r="B92" s="91"/>
      <c r="C92" s="91"/>
      <c r="D92" s="91"/>
      <c r="E92" s="91"/>
      <c r="F92" s="91"/>
      <c r="I92" s="123"/>
    </row>
    <row r="93" spans="2:9" ht="12">
      <c r="B93" s="91"/>
      <c r="C93" s="91"/>
      <c r="D93" s="91"/>
      <c r="E93" s="91"/>
      <c r="F93" s="91"/>
      <c r="I93" s="123"/>
    </row>
    <row r="94" spans="2:9" ht="12">
      <c r="B94" s="91"/>
      <c r="C94" s="91"/>
      <c r="D94" s="91"/>
      <c r="E94" s="91"/>
      <c r="F94" s="91"/>
      <c r="I94" s="123"/>
    </row>
    <row r="95" spans="2:9" ht="12">
      <c r="B95" s="91"/>
      <c r="C95" s="91"/>
      <c r="D95" s="91"/>
      <c r="E95" s="91"/>
      <c r="F95" s="91"/>
      <c r="I95" s="123"/>
    </row>
    <row r="96" spans="2:9" ht="12">
      <c r="B96" s="91"/>
      <c r="C96" s="91"/>
      <c r="D96" s="91"/>
      <c r="E96" s="91"/>
      <c r="F96" s="91"/>
      <c r="I96" s="123"/>
    </row>
    <row r="97" spans="2:9" ht="12">
      <c r="B97" s="91"/>
      <c r="C97" s="91"/>
      <c r="D97" s="91"/>
      <c r="E97" s="91"/>
      <c r="F97" s="91"/>
      <c r="I97" s="123"/>
    </row>
    <row r="98" spans="2:9" ht="12">
      <c r="B98" s="91"/>
      <c r="C98" s="91"/>
      <c r="D98" s="91"/>
      <c r="E98" s="91"/>
      <c r="F98" s="91"/>
      <c r="I98" s="123"/>
    </row>
    <row r="99" spans="2:9" ht="12">
      <c r="B99" s="91"/>
      <c r="C99" s="91"/>
      <c r="D99" s="91"/>
      <c r="E99" s="91"/>
      <c r="F99" s="91"/>
      <c r="I99" s="123"/>
    </row>
    <row r="100" spans="2:9" ht="12">
      <c r="B100" s="91"/>
      <c r="C100" s="91"/>
      <c r="D100" s="91"/>
      <c r="E100" s="91"/>
      <c r="F100" s="91"/>
      <c r="I100" s="123"/>
    </row>
    <row r="101" spans="2:9" ht="12">
      <c r="B101" s="91"/>
      <c r="C101" s="91"/>
      <c r="D101" s="91"/>
      <c r="E101" s="91"/>
      <c r="F101" s="91"/>
      <c r="I101" s="123"/>
    </row>
    <row r="102" spans="2:9" ht="12">
      <c r="B102" s="91"/>
      <c r="C102" s="91"/>
      <c r="D102" s="91"/>
      <c r="E102" s="91"/>
      <c r="F102" s="91"/>
      <c r="I102" s="123"/>
    </row>
    <row r="103" spans="2:9" ht="12">
      <c r="B103" s="91"/>
      <c r="C103" s="91"/>
      <c r="D103" s="91"/>
      <c r="E103" s="91"/>
      <c r="F103" s="91"/>
      <c r="I103" s="123"/>
    </row>
    <row r="104" spans="2:9" ht="12">
      <c r="B104" s="91"/>
      <c r="C104" s="91"/>
      <c r="D104" s="91"/>
      <c r="E104" s="91"/>
      <c r="F104" s="91"/>
      <c r="I104" s="123"/>
    </row>
    <row r="105" spans="2:9" ht="12">
      <c r="B105" s="91"/>
      <c r="C105" s="91"/>
      <c r="D105" s="91"/>
      <c r="E105" s="91"/>
      <c r="F105" s="91"/>
      <c r="I105" s="123"/>
    </row>
    <row r="106" spans="2:9" ht="12">
      <c r="B106" s="91"/>
      <c r="C106" s="91"/>
      <c r="D106" s="91"/>
      <c r="E106" s="91"/>
      <c r="F106" s="91"/>
      <c r="I106" s="123"/>
    </row>
    <row r="107" spans="2:9" ht="12">
      <c r="B107" s="91"/>
      <c r="C107" s="91"/>
      <c r="D107" s="91"/>
      <c r="E107" s="91"/>
      <c r="F107" s="91"/>
      <c r="I107" s="123"/>
    </row>
    <row r="108" spans="2:9" ht="12">
      <c r="B108" s="91"/>
      <c r="C108" s="91"/>
      <c r="D108" s="91"/>
      <c r="E108" s="91"/>
      <c r="F108" s="91"/>
      <c r="I108" s="123"/>
    </row>
    <row r="109" spans="2:9" ht="12">
      <c r="B109" s="91"/>
      <c r="C109" s="91"/>
      <c r="D109" s="91"/>
      <c r="E109" s="91"/>
      <c r="F109" s="91"/>
      <c r="I109" s="123"/>
    </row>
    <row r="110" spans="2:9" ht="12">
      <c r="B110" s="91"/>
      <c r="C110" s="91"/>
      <c r="D110" s="91"/>
      <c r="E110" s="91"/>
      <c r="F110" s="91"/>
      <c r="I110" s="123"/>
    </row>
    <row r="111" spans="2:9" ht="12">
      <c r="B111" s="91"/>
      <c r="C111" s="91"/>
      <c r="D111" s="91"/>
      <c r="E111" s="91"/>
      <c r="F111" s="91"/>
      <c r="I111" s="123"/>
    </row>
    <row r="112" spans="2:9" ht="12">
      <c r="B112" s="91"/>
      <c r="C112" s="91"/>
      <c r="D112" s="91"/>
      <c r="E112" s="91"/>
      <c r="F112" s="91"/>
      <c r="I112" s="123"/>
    </row>
    <row r="113" spans="2:9" ht="12">
      <c r="B113" s="91"/>
      <c r="C113" s="91"/>
      <c r="D113" s="91"/>
      <c r="E113" s="91"/>
      <c r="F113" s="91"/>
      <c r="I113" s="123"/>
    </row>
    <row r="114" spans="2:9" ht="12">
      <c r="B114" s="91"/>
      <c r="C114" s="91"/>
      <c r="D114" s="91"/>
      <c r="E114" s="91"/>
      <c r="F114" s="91"/>
      <c r="I114" s="123"/>
    </row>
    <row r="115" spans="2:9" ht="12">
      <c r="B115" s="91"/>
      <c r="C115" s="91"/>
      <c r="D115" s="91"/>
      <c r="E115" s="91"/>
      <c r="F115" s="91"/>
      <c r="I115" s="123"/>
    </row>
    <row r="116" spans="2:9" ht="12">
      <c r="B116" s="91"/>
      <c r="C116" s="91"/>
      <c r="D116" s="91"/>
      <c r="E116" s="91"/>
      <c r="F116" s="91"/>
      <c r="I116" s="123"/>
    </row>
    <row r="117" spans="2:9" ht="12">
      <c r="B117" s="91"/>
      <c r="C117" s="91"/>
      <c r="D117" s="91"/>
      <c r="E117" s="91"/>
      <c r="F117" s="91"/>
      <c r="I117" s="123"/>
    </row>
    <row r="118" spans="2:9" ht="12">
      <c r="B118" s="91"/>
      <c r="C118" s="91"/>
      <c r="D118" s="91"/>
      <c r="E118" s="91"/>
      <c r="F118" s="91"/>
      <c r="I118" s="123"/>
    </row>
    <row r="119" spans="2:9" ht="12">
      <c r="B119" s="91"/>
      <c r="C119" s="91"/>
      <c r="D119" s="91"/>
      <c r="E119" s="91"/>
      <c r="F119" s="91"/>
      <c r="I119" s="123"/>
    </row>
    <row r="120" spans="2:9" ht="12">
      <c r="B120" s="91"/>
      <c r="C120" s="91"/>
      <c r="D120" s="91"/>
      <c r="E120" s="91"/>
      <c r="F120" s="91"/>
      <c r="I120" s="123"/>
    </row>
    <row r="121" spans="2:9" ht="12">
      <c r="B121" s="91"/>
      <c r="C121" s="91"/>
      <c r="D121" s="91"/>
      <c r="E121" s="91"/>
      <c r="F121" s="91"/>
      <c r="I121" s="123"/>
    </row>
    <row r="122" spans="2:9" ht="12">
      <c r="B122" s="91"/>
      <c r="C122" s="91"/>
      <c r="D122" s="91"/>
      <c r="E122" s="91"/>
      <c r="F122" s="91"/>
      <c r="I122" s="123"/>
    </row>
    <row r="123" spans="2:9" ht="12">
      <c r="B123" s="91"/>
      <c r="C123" s="91"/>
      <c r="D123" s="91"/>
      <c r="E123" s="91"/>
      <c r="F123" s="91"/>
      <c r="I123" s="123"/>
    </row>
    <row r="124" spans="2:9" ht="12">
      <c r="B124" s="91"/>
      <c r="C124" s="91"/>
      <c r="D124" s="91"/>
      <c r="E124" s="91"/>
      <c r="F124" s="91"/>
      <c r="I124" s="123"/>
    </row>
    <row r="125" spans="2:9" ht="12">
      <c r="B125" s="91"/>
      <c r="C125" s="91"/>
      <c r="D125" s="91"/>
      <c r="E125" s="91"/>
      <c r="F125" s="91"/>
      <c r="I125" s="123"/>
    </row>
    <row r="126" spans="2:9" ht="12">
      <c r="B126" s="91"/>
      <c r="C126" s="91"/>
      <c r="D126" s="91"/>
      <c r="E126" s="91"/>
      <c r="F126" s="91"/>
      <c r="I126" s="123"/>
    </row>
    <row r="127" spans="2:9" ht="12">
      <c r="B127" s="91"/>
      <c r="C127" s="91"/>
      <c r="D127" s="91"/>
      <c r="E127" s="91"/>
      <c r="F127" s="91"/>
      <c r="I127" s="123"/>
    </row>
    <row r="128" spans="2:9" ht="12">
      <c r="B128" s="91"/>
      <c r="C128" s="91"/>
      <c r="D128" s="91"/>
      <c r="E128" s="91"/>
      <c r="F128" s="91"/>
      <c r="I128" s="123"/>
    </row>
    <row r="129" spans="2:9" ht="12">
      <c r="B129" s="91"/>
      <c r="C129" s="91"/>
      <c r="D129" s="91"/>
      <c r="E129" s="91"/>
      <c r="F129" s="91"/>
      <c r="I129" s="123"/>
    </row>
    <row r="130" spans="2:9" ht="12">
      <c r="B130" s="91"/>
      <c r="C130" s="91"/>
      <c r="D130" s="91"/>
      <c r="E130" s="91"/>
      <c r="F130" s="91"/>
      <c r="I130" s="123"/>
    </row>
    <row r="131" spans="2:9" ht="12">
      <c r="B131" s="91"/>
      <c r="C131" s="91"/>
      <c r="D131" s="91"/>
      <c r="E131" s="91"/>
      <c r="F131" s="91"/>
      <c r="I131" s="123"/>
    </row>
    <row r="132" spans="2:9" ht="12">
      <c r="B132" s="91"/>
      <c r="C132" s="91"/>
      <c r="D132" s="91"/>
      <c r="E132" s="91"/>
      <c r="F132" s="91"/>
      <c r="I132" s="123"/>
    </row>
    <row r="133" spans="2:9" ht="12">
      <c r="B133" s="91"/>
      <c r="C133" s="91"/>
      <c r="D133" s="91"/>
      <c r="E133" s="91"/>
      <c r="F133" s="91"/>
      <c r="I133" s="123"/>
    </row>
    <row r="134" spans="2:9" ht="12">
      <c r="B134" s="91"/>
      <c r="C134" s="91"/>
      <c r="D134" s="91"/>
      <c r="E134" s="91"/>
      <c r="F134" s="91"/>
      <c r="I134" s="123"/>
    </row>
    <row r="135" spans="2:9" ht="12">
      <c r="B135" s="91"/>
      <c r="C135" s="91"/>
      <c r="D135" s="91"/>
      <c r="E135" s="91"/>
      <c r="F135" s="91"/>
      <c r="I135" s="123"/>
    </row>
    <row r="136" spans="2:9" ht="12">
      <c r="B136" s="91"/>
      <c r="C136" s="91"/>
      <c r="D136" s="91"/>
      <c r="E136" s="91"/>
      <c r="F136" s="91"/>
      <c r="I136" s="123"/>
    </row>
    <row r="137" spans="2:9" ht="12">
      <c r="B137" s="91"/>
      <c r="C137" s="91"/>
      <c r="D137" s="91"/>
      <c r="E137" s="91"/>
      <c r="F137" s="91"/>
      <c r="I137" s="123"/>
    </row>
    <row r="138" spans="2:9" ht="12">
      <c r="B138" s="91"/>
      <c r="C138" s="91"/>
      <c r="D138" s="91"/>
      <c r="E138" s="91"/>
      <c r="F138" s="91"/>
      <c r="I138" s="123"/>
    </row>
    <row r="139" spans="2:9" ht="12">
      <c r="B139" s="91"/>
      <c r="C139" s="91"/>
      <c r="D139" s="91"/>
      <c r="E139" s="91"/>
      <c r="F139" s="91"/>
      <c r="I139" s="123"/>
    </row>
    <row r="140" spans="2:9" ht="12">
      <c r="B140" s="91"/>
      <c r="C140" s="91"/>
      <c r="D140" s="91"/>
      <c r="E140" s="91"/>
      <c r="F140" s="91"/>
      <c r="I140" s="123"/>
    </row>
    <row r="141" spans="2:9" ht="12">
      <c r="B141" s="91"/>
      <c r="C141" s="91"/>
      <c r="D141" s="91"/>
      <c r="E141" s="91"/>
      <c r="F141" s="91"/>
      <c r="I141" s="123"/>
    </row>
    <row r="142" spans="2:9" ht="12">
      <c r="B142" s="91"/>
      <c r="C142" s="91"/>
      <c r="D142" s="91"/>
      <c r="E142" s="91"/>
      <c r="F142" s="91"/>
      <c r="I142" s="123"/>
    </row>
    <row r="143" spans="2:9" ht="12">
      <c r="B143" s="91"/>
      <c r="C143" s="91"/>
      <c r="D143" s="91"/>
      <c r="E143" s="91"/>
      <c r="F143" s="91"/>
      <c r="I143" s="123"/>
    </row>
    <row r="144" spans="2:9" ht="12">
      <c r="B144" s="91"/>
      <c r="C144" s="91"/>
      <c r="D144" s="91"/>
      <c r="E144" s="91"/>
      <c r="F144" s="91"/>
      <c r="I144" s="123"/>
    </row>
    <row r="145" spans="2:9" ht="12">
      <c r="B145" s="91"/>
      <c r="C145" s="91"/>
      <c r="D145" s="91"/>
      <c r="E145" s="91"/>
      <c r="F145" s="91"/>
      <c r="I145" s="123"/>
    </row>
    <row r="146" spans="2:9" ht="12">
      <c r="B146" s="91"/>
      <c r="C146" s="91"/>
      <c r="D146" s="91"/>
      <c r="E146" s="91"/>
      <c r="F146" s="91"/>
      <c r="I146" s="123"/>
    </row>
    <row r="147" spans="2:9" ht="12">
      <c r="B147" s="91"/>
      <c r="C147" s="91"/>
      <c r="D147" s="91"/>
      <c r="E147" s="91"/>
      <c r="F147" s="91"/>
      <c r="I147" s="123"/>
    </row>
    <row r="148" spans="2:9" ht="12">
      <c r="B148" s="91"/>
      <c r="C148" s="91"/>
      <c r="D148" s="91"/>
      <c r="E148" s="91"/>
      <c r="F148" s="91"/>
      <c r="I148" s="123"/>
    </row>
    <row r="149" spans="2:9" ht="12">
      <c r="B149" s="91"/>
      <c r="C149" s="91"/>
      <c r="D149" s="91"/>
      <c r="E149" s="91"/>
      <c r="F149" s="91"/>
      <c r="I149" s="123"/>
    </row>
    <row r="150" spans="2:9" ht="12">
      <c r="B150" s="91"/>
      <c r="C150" s="91"/>
      <c r="D150" s="91"/>
      <c r="E150" s="91"/>
      <c r="F150" s="91"/>
      <c r="I150" s="123"/>
    </row>
    <row r="151" spans="2:9" ht="12">
      <c r="B151" s="91"/>
      <c r="C151" s="91"/>
      <c r="D151" s="91"/>
      <c r="E151" s="91"/>
      <c r="F151" s="91"/>
      <c r="I151" s="123"/>
    </row>
    <row r="152" spans="2:9" ht="12">
      <c r="B152" s="91"/>
      <c r="C152" s="91"/>
      <c r="D152" s="91"/>
      <c r="E152" s="91"/>
      <c r="F152" s="91"/>
      <c r="I152" s="123"/>
    </row>
    <row r="153" spans="2:9" ht="12">
      <c r="B153" s="91"/>
      <c r="C153" s="91"/>
      <c r="D153" s="91"/>
      <c r="E153" s="91"/>
      <c r="F153" s="91"/>
      <c r="I153" s="123"/>
    </row>
    <row r="154" spans="2:9" ht="12">
      <c r="B154" s="91"/>
      <c r="C154" s="91"/>
      <c r="D154" s="91"/>
      <c r="E154" s="91"/>
      <c r="F154" s="91"/>
      <c r="I154" s="123"/>
    </row>
    <row r="155" spans="2:9" ht="12">
      <c r="B155" s="91"/>
      <c r="C155" s="91"/>
      <c r="D155" s="91"/>
      <c r="E155" s="91"/>
      <c r="F155" s="91"/>
      <c r="I155" s="123"/>
    </row>
    <row r="156" spans="2:9" ht="12">
      <c r="B156" s="91"/>
      <c r="C156" s="91"/>
      <c r="D156" s="91"/>
      <c r="E156" s="91"/>
      <c r="F156" s="91"/>
      <c r="I156" s="123"/>
    </row>
    <row r="157" spans="2:9" ht="12">
      <c r="B157" s="91"/>
      <c r="C157" s="91"/>
      <c r="D157" s="91"/>
      <c r="E157" s="91"/>
      <c r="F157" s="91"/>
      <c r="I157" s="123"/>
    </row>
    <row r="158" spans="2:9" ht="12">
      <c r="B158" s="91"/>
      <c r="C158" s="91"/>
      <c r="D158" s="91"/>
      <c r="E158" s="91"/>
      <c r="F158" s="91"/>
      <c r="I158" s="123"/>
    </row>
    <row r="159" spans="2:9" ht="12">
      <c r="B159" s="91"/>
      <c r="C159" s="91"/>
      <c r="D159" s="91"/>
      <c r="E159" s="91"/>
      <c r="F159" s="91"/>
      <c r="I159" s="123"/>
    </row>
    <row r="160" spans="2:9" ht="12">
      <c r="B160" s="91"/>
      <c r="C160" s="91"/>
      <c r="D160" s="91"/>
      <c r="E160" s="91"/>
      <c r="F160" s="91"/>
      <c r="I160" s="123"/>
    </row>
    <row r="161" spans="2:9" ht="12">
      <c r="B161" s="91"/>
      <c r="C161" s="91"/>
      <c r="D161" s="91"/>
      <c r="E161" s="91"/>
      <c r="F161" s="91"/>
      <c r="I161" s="123"/>
    </row>
    <row r="162" spans="2:9" ht="12">
      <c r="B162" s="91"/>
      <c r="C162" s="91"/>
      <c r="D162" s="91"/>
      <c r="E162" s="91"/>
      <c r="F162" s="91"/>
      <c r="I162" s="123"/>
    </row>
    <row r="163" spans="2:9" ht="12">
      <c r="B163" s="91"/>
      <c r="C163" s="91"/>
      <c r="D163" s="91"/>
      <c r="E163" s="91"/>
      <c r="F163" s="91"/>
      <c r="I163" s="123"/>
    </row>
    <row r="164" spans="2:9" ht="12">
      <c r="B164" s="91"/>
      <c r="C164" s="91"/>
      <c r="D164" s="91"/>
      <c r="E164" s="91"/>
      <c r="F164" s="91"/>
      <c r="I164" s="123"/>
    </row>
    <row r="165" spans="2:9" ht="12">
      <c r="B165" s="91"/>
      <c r="C165" s="91"/>
      <c r="D165" s="91"/>
      <c r="E165" s="91"/>
      <c r="F165" s="91"/>
      <c r="I165" s="123"/>
    </row>
    <row r="166" spans="2:9" ht="12">
      <c r="B166" s="91"/>
      <c r="C166" s="91"/>
      <c r="D166" s="91"/>
      <c r="E166" s="91"/>
      <c r="F166" s="91"/>
      <c r="I166" s="123"/>
    </row>
    <row r="167" spans="2:9" ht="12">
      <c r="B167" s="91"/>
      <c r="C167" s="91"/>
      <c r="D167" s="91"/>
      <c r="E167" s="91"/>
      <c r="F167" s="91"/>
      <c r="I167" s="123"/>
    </row>
    <row r="168" spans="2:9" ht="12">
      <c r="B168" s="91"/>
      <c r="C168" s="91"/>
      <c r="D168" s="91"/>
      <c r="E168" s="91"/>
      <c r="F168" s="91"/>
      <c r="I168" s="123"/>
    </row>
    <row r="169" spans="2:9" ht="12">
      <c r="B169" s="91"/>
      <c r="C169" s="91"/>
      <c r="D169" s="91"/>
      <c r="E169" s="91"/>
      <c r="F169" s="91"/>
      <c r="I169" s="123"/>
    </row>
    <row r="170" spans="2:9" ht="12">
      <c r="B170" s="91"/>
      <c r="C170" s="91"/>
      <c r="D170" s="91"/>
      <c r="E170" s="91"/>
      <c r="F170" s="91"/>
      <c r="I170" s="123"/>
    </row>
    <row r="171" spans="2:9" ht="12">
      <c r="B171" s="91"/>
      <c r="C171" s="91"/>
      <c r="D171" s="91"/>
      <c r="E171" s="91"/>
      <c r="F171" s="91"/>
      <c r="I171" s="123"/>
    </row>
    <row r="172" spans="2:9" ht="12">
      <c r="B172" s="91"/>
      <c r="C172" s="91"/>
      <c r="D172" s="91"/>
      <c r="E172" s="91"/>
      <c r="F172" s="91"/>
      <c r="I172" s="123"/>
    </row>
    <row r="173" spans="2:9" ht="12">
      <c r="B173" s="91"/>
      <c r="C173" s="91"/>
      <c r="D173" s="91"/>
      <c r="E173" s="91"/>
      <c r="F173" s="91"/>
      <c r="I173" s="123"/>
    </row>
    <row r="174" spans="2:9" ht="12">
      <c r="B174" s="91"/>
      <c r="C174" s="91"/>
      <c r="D174" s="91"/>
      <c r="E174" s="91"/>
      <c r="F174" s="91"/>
      <c r="I174" s="123"/>
    </row>
    <row r="175" spans="2:9" ht="12">
      <c r="B175" s="91"/>
      <c r="C175" s="91"/>
      <c r="D175" s="91"/>
      <c r="E175" s="91"/>
      <c r="F175" s="91"/>
      <c r="I175" s="123"/>
    </row>
    <row r="176" spans="2:9" ht="12">
      <c r="B176" s="91"/>
      <c r="C176" s="91"/>
      <c r="D176" s="91"/>
      <c r="E176" s="91"/>
      <c r="F176" s="91"/>
      <c r="I176" s="123"/>
    </row>
    <row r="177" spans="2:9" ht="12">
      <c r="B177" s="91"/>
      <c r="C177" s="91"/>
      <c r="D177" s="91"/>
      <c r="E177" s="91"/>
      <c r="F177" s="91"/>
      <c r="I177" s="123"/>
    </row>
    <row r="178" spans="2:9" ht="12">
      <c r="B178" s="91"/>
      <c r="C178" s="91"/>
      <c r="D178" s="91"/>
      <c r="E178" s="91"/>
      <c r="F178" s="91"/>
      <c r="I178" s="123"/>
    </row>
    <row r="179" spans="2:9" ht="12">
      <c r="B179" s="91"/>
      <c r="C179" s="91"/>
      <c r="D179" s="91"/>
      <c r="E179" s="91"/>
      <c r="F179" s="91"/>
      <c r="I179" s="123"/>
    </row>
    <row r="180" spans="2:9" ht="12">
      <c r="B180" s="91"/>
      <c r="C180" s="91"/>
      <c r="D180" s="91"/>
      <c r="E180" s="91"/>
      <c r="F180" s="91"/>
      <c r="I180" s="123"/>
    </row>
    <row r="181" spans="2:9" ht="12">
      <c r="B181" s="91"/>
      <c r="C181" s="91"/>
      <c r="D181" s="91"/>
      <c r="E181" s="91"/>
      <c r="F181" s="91"/>
      <c r="I181" s="123"/>
    </row>
    <row r="182" spans="2:9" ht="12">
      <c r="B182" s="91"/>
      <c r="C182" s="91"/>
      <c r="D182" s="91"/>
      <c r="E182" s="91"/>
      <c r="F182" s="91"/>
      <c r="I182" s="123"/>
    </row>
    <row r="183" spans="2:9" ht="12">
      <c r="B183" s="91"/>
      <c r="C183" s="91"/>
      <c r="D183" s="91"/>
      <c r="E183" s="91"/>
      <c r="F183" s="91"/>
      <c r="I183" s="123"/>
    </row>
    <row r="184" spans="2:9" ht="12">
      <c r="B184" s="91"/>
      <c r="C184" s="91"/>
      <c r="D184" s="91"/>
      <c r="E184" s="91"/>
      <c r="F184" s="91"/>
      <c r="I184" s="123"/>
    </row>
    <row r="185" spans="2:9" ht="12">
      <c r="B185" s="91"/>
      <c r="C185" s="91"/>
      <c r="D185" s="91"/>
      <c r="E185" s="91"/>
      <c r="F185" s="91"/>
      <c r="I185" s="123"/>
    </row>
    <row r="186" spans="2:9" ht="12">
      <c r="B186" s="91"/>
      <c r="C186" s="91"/>
      <c r="D186" s="91"/>
      <c r="E186" s="91"/>
      <c r="F186" s="91"/>
      <c r="I186" s="123"/>
    </row>
    <row r="187" spans="2:9" ht="12">
      <c r="B187" s="91"/>
      <c r="C187" s="91"/>
      <c r="D187" s="91"/>
      <c r="E187" s="91"/>
      <c r="F187" s="91"/>
      <c r="I187" s="123"/>
    </row>
    <row r="188" spans="2:9" ht="12">
      <c r="B188" s="91"/>
      <c r="C188" s="91"/>
      <c r="D188" s="91"/>
      <c r="E188" s="91"/>
      <c r="F188" s="91"/>
      <c r="I188" s="123"/>
    </row>
    <row r="189" spans="2:9" ht="12">
      <c r="B189" s="91"/>
      <c r="C189" s="91"/>
      <c r="D189" s="91"/>
      <c r="E189" s="91"/>
      <c r="F189" s="91"/>
      <c r="I189" s="123"/>
    </row>
    <row r="190" spans="2:9" ht="12">
      <c r="B190" s="91"/>
      <c r="C190" s="91"/>
      <c r="D190" s="91"/>
      <c r="E190" s="91"/>
      <c r="F190" s="91"/>
      <c r="I190" s="123"/>
    </row>
    <row r="191" spans="2:9" ht="12">
      <c r="B191" s="91"/>
      <c r="C191" s="91"/>
      <c r="D191" s="91"/>
      <c r="E191" s="91"/>
      <c r="F191" s="91"/>
      <c r="I191" s="123"/>
    </row>
    <row r="192" spans="2:9" ht="12">
      <c r="B192" s="91"/>
      <c r="C192" s="91"/>
      <c r="D192" s="91"/>
      <c r="E192" s="91"/>
      <c r="F192" s="91"/>
      <c r="I192" s="123"/>
    </row>
    <row r="193" spans="2:9" ht="12">
      <c r="B193" s="91"/>
      <c r="C193" s="91"/>
      <c r="D193" s="91"/>
      <c r="E193" s="91"/>
      <c r="F193" s="91"/>
      <c r="I193" s="123"/>
    </row>
    <row r="194" spans="2:9" ht="12">
      <c r="B194" s="91"/>
      <c r="C194" s="91"/>
      <c r="D194" s="91"/>
      <c r="E194" s="91"/>
      <c r="F194" s="91"/>
      <c r="I194" s="123"/>
    </row>
    <row r="195" spans="2:9" ht="12">
      <c r="B195" s="91"/>
      <c r="C195" s="91"/>
      <c r="D195" s="91"/>
      <c r="E195" s="91"/>
      <c r="F195" s="91"/>
      <c r="I195" s="123"/>
    </row>
    <row r="196" spans="2:9" ht="12">
      <c r="B196" s="91"/>
      <c r="C196" s="91"/>
      <c r="D196" s="91"/>
      <c r="E196" s="91"/>
      <c r="F196" s="91"/>
      <c r="I196" s="123"/>
    </row>
    <row r="197" spans="2:9" ht="12">
      <c r="B197" s="91"/>
      <c r="C197" s="91"/>
      <c r="D197" s="91"/>
      <c r="E197" s="91"/>
      <c r="F197" s="91"/>
      <c r="I197" s="123"/>
    </row>
    <row r="198" spans="2:9" ht="12">
      <c r="B198" s="91"/>
      <c r="C198" s="91"/>
      <c r="D198" s="91"/>
      <c r="E198" s="91"/>
      <c r="F198" s="91"/>
      <c r="I198" s="123"/>
    </row>
    <row r="199" spans="2:9" ht="12">
      <c r="B199" s="91"/>
      <c r="C199" s="91"/>
      <c r="D199" s="91"/>
      <c r="E199" s="91"/>
      <c r="F199" s="91"/>
      <c r="I199" s="123"/>
    </row>
    <row r="200" spans="2:9" ht="12">
      <c r="B200" s="91"/>
      <c r="C200" s="91"/>
      <c r="D200" s="91"/>
      <c r="E200" s="91"/>
      <c r="F200" s="91"/>
      <c r="I200" s="123"/>
    </row>
    <row r="201" spans="2:9" ht="12">
      <c r="B201" s="91"/>
      <c r="C201" s="91"/>
      <c r="D201" s="91"/>
      <c r="E201" s="91"/>
      <c r="F201" s="91"/>
      <c r="I201" s="123"/>
    </row>
    <row r="202" spans="2:9" ht="12">
      <c r="B202" s="91"/>
      <c r="C202" s="91"/>
      <c r="D202" s="91"/>
      <c r="E202" s="91"/>
      <c r="F202" s="91"/>
      <c r="I202" s="123"/>
    </row>
    <row r="203" spans="2:9" ht="12">
      <c r="B203" s="91"/>
      <c r="C203" s="91"/>
      <c r="D203" s="91"/>
      <c r="E203" s="91"/>
      <c r="F203" s="91"/>
      <c r="I203" s="123"/>
    </row>
    <row r="204" spans="2:9" ht="12">
      <c r="B204" s="91"/>
      <c r="C204" s="91"/>
      <c r="D204" s="91"/>
      <c r="E204" s="91"/>
      <c r="F204" s="91"/>
      <c r="I204" s="123"/>
    </row>
    <row r="205" spans="2:9" ht="12">
      <c r="B205" s="91"/>
      <c r="C205" s="91"/>
      <c r="D205" s="91"/>
      <c r="E205" s="91"/>
      <c r="F205" s="91"/>
      <c r="I205" s="123"/>
    </row>
    <row r="206" spans="2:9" ht="12">
      <c r="B206" s="91"/>
      <c r="C206" s="91"/>
      <c r="D206" s="91"/>
      <c r="E206" s="91"/>
      <c r="F206" s="91"/>
      <c r="I206" s="123"/>
    </row>
    <row r="207" spans="2:9" ht="12">
      <c r="B207" s="91"/>
      <c r="C207" s="91"/>
      <c r="D207" s="91"/>
      <c r="E207" s="91"/>
      <c r="F207" s="91"/>
      <c r="I207" s="123"/>
    </row>
    <row r="208" spans="2:9" ht="12">
      <c r="B208" s="91"/>
      <c r="C208" s="91"/>
      <c r="D208" s="91"/>
      <c r="E208" s="91"/>
      <c r="F208" s="91"/>
      <c r="I208" s="123"/>
    </row>
    <row r="209" spans="2:9" ht="12">
      <c r="B209" s="91"/>
      <c r="C209" s="91"/>
      <c r="D209" s="91"/>
      <c r="E209" s="91"/>
      <c r="F209" s="91"/>
      <c r="I209" s="123"/>
    </row>
    <row r="210" spans="2:9" ht="12">
      <c r="B210" s="91"/>
      <c r="C210" s="91"/>
      <c r="D210" s="91"/>
      <c r="E210" s="91"/>
      <c r="F210" s="91"/>
      <c r="I210" s="123"/>
    </row>
    <row r="211" spans="2:9" ht="12">
      <c r="B211" s="91"/>
      <c r="C211" s="91"/>
      <c r="D211" s="91"/>
      <c r="E211" s="91"/>
      <c r="F211" s="91"/>
      <c r="I211" s="123"/>
    </row>
    <row r="212" spans="2:9" ht="12">
      <c r="B212" s="91"/>
      <c r="C212" s="91"/>
      <c r="D212" s="91"/>
      <c r="E212" s="91"/>
      <c r="F212" s="91"/>
      <c r="I212" s="123"/>
    </row>
    <row r="213" spans="2:9" ht="12">
      <c r="B213" s="91"/>
      <c r="C213" s="91"/>
      <c r="D213" s="91"/>
      <c r="E213" s="91"/>
      <c r="F213" s="91"/>
      <c r="I213" s="123"/>
    </row>
    <row r="214" spans="2:9" ht="12">
      <c r="B214" s="91"/>
      <c r="C214" s="91"/>
      <c r="D214" s="91"/>
      <c r="E214" s="91"/>
      <c r="F214" s="91"/>
      <c r="I214" s="123"/>
    </row>
    <row r="215" spans="2:9" ht="12">
      <c r="B215" s="91"/>
      <c r="C215" s="91"/>
      <c r="D215" s="91"/>
      <c r="E215" s="91"/>
      <c r="F215" s="91"/>
      <c r="I215" s="123"/>
    </row>
    <row r="216" spans="2:9" ht="12">
      <c r="B216" s="91"/>
      <c r="C216" s="91"/>
      <c r="D216" s="91"/>
      <c r="E216" s="91"/>
      <c r="F216" s="91"/>
      <c r="I216" s="123"/>
    </row>
    <row r="217" spans="2:9" ht="12">
      <c r="B217" s="91"/>
      <c r="C217" s="91"/>
      <c r="D217" s="91"/>
      <c r="E217" s="91"/>
      <c r="F217" s="91"/>
      <c r="I217" s="123"/>
    </row>
    <row r="218" spans="2:9" ht="12">
      <c r="B218" s="91"/>
      <c r="C218" s="91"/>
      <c r="D218" s="91"/>
      <c r="E218" s="91"/>
      <c r="F218" s="91"/>
      <c r="I218" s="123"/>
    </row>
    <row r="219" spans="2:9" ht="12">
      <c r="B219" s="91"/>
      <c r="C219" s="91"/>
      <c r="D219" s="91"/>
      <c r="E219" s="91"/>
      <c r="F219" s="91"/>
      <c r="I219" s="123"/>
    </row>
    <row r="220" spans="2:9" ht="12">
      <c r="B220" s="91"/>
      <c r="C220" s="91"/>
      <c r="D220" s="91"/>
      <c r="E220" s="91"/>
      <c r="F220" s="91"/>
      <c r="I220" s="123"/>
    </row>
    <row r="221" spans="2:9" ht="12">
      <c r="B221" s="91"/>
      <c r="C221" s="91"/>
      <c r="D221" s="91"/>
      <c r="E221" s="91"/>
      <c r="F221" s="91"/>
      <c r="I221" s="123"/>
    </row>
    <row r="222" spans="2:9" ht="12">
      <c r="B222" s="91"/>
      <c r="C222" s="91"/>
      <c r="D222" s="91"/>
      <c r="E222" s="91"/>
      <c r="F222" s="91"/>
      <c r="I222" s="123"/>
    </row>
    <row r="223" spans="2:9" ht="12">
      <c r="B223" s="91"/>
      <c r="C223" s="91"/>
      <c r="D223" s="91"/>
      <c r="E223" s="91"/>
      <c r="F223" s="91"/>
      <c r="I223" s="123"/>
    </row>
    <row r="224" spans="2:9" ht="12">
      <c r="B224" s="91"/>
      <c r="C224" s="91"/>
      <c r="D224" s="91"/>
      <c r="E224" s="91"/>
      <c r="F224" s="91"/>
      <c r="I224" s="123"/>
    </row>
    <row r="225" spans="2:9" ht="12">
      <c r="B225" s="91"/>
      <c r="C225" s="91"/>
      <c r="D225" s="91"/>
      <c r="E225" s="91"/>
      <c r="F225" s="91"/>
      <c r="I225" s="123"/>
    </row>
    <row r="226" spans="2:9" ht="12">
      <c r="B226" s="91"/>
      <c r="C226" s="91"/>
      <c r="D226" s="91"/>
      <c r="E226" s="91"/>
      <c r="F226" s="91"/>
      <c r="I226" s="123"/>
    </row>
    <row r="227" spans="2:9" ht="12">
      <c r="B227" s="91"/>
      <c r="C227" s="91"/>
      <c r="D227" s="91"/>
      <c r="E227" s="91"/>
      <c r="F227" s="91"/>
      <c r="I227" s="123"/>
    </row>
    <row r="228" spans="2:9" ht="12">
      <c r="B228" s="91"/>
      <c r="C228" s="91"/>
      <c r="D228" s="91"/>
      <c r="E228" s="91"/>
      <c r="F228" s="91"/>
      <c r="I228" s="123"/>
    </row>
    <row r="229" spans="2:9" ht="12">
      <c r="B229" s="91"/>
      <c r="C229" s="91"/>
      <c r="D229" s="91"/>
      <c r="E229" s="91"/>
      <c r="F229" s="91"/>
      <c r="I229" s="123"/>
    </row>
    <row r="230" spans="2:9" ht="12">
      <c r="B230" s="91"/>
      <c r="C230" s="91"/>
      <c r="D230" s="91"/>
      <c r="E230" s="91"/>
      <c r="F230" s="91"/>
      <c r="I230" s="123"/>
    </row>
    <row r="231" spans="2:9" ht="12">
      <c r="B231" s="91"/>
      <c r="C231" s="91"/>
      <c r="D231" s="91"/>
      <c r="E231" s="91"/>
      <c r="F231" s="91"/>
      <c r="I231" s="123"/>
    </row>
    <row r="232" spans="2:9" ht="12">
      <c r="B232" s="91"/>
      <c r="C232" s="91"/>
      <c r="D232" s="91"/>
      <c r="E232" s="91"/>
      <c r="F232" s="91"/>
      <c r="I232" s="123"/>
    </row>
    <row r="233" spans="2:9" ht="12">
      <c r="B233" s="91"/>
      <c r="C233" s="91"/>
      <c r="D233" s="91"/>
      <c r="E233" s="91"/>
      <c r="F233" s="91"/>
      <c r="I233" s="123"/>
    </row>
    <row r="234" spans="2:9" ht="12">
      <c r="B234" s="91"/>
      <c r="C234" s="91"/>
      <c r="D234" s="91"/>
      <c r="E234" s="91"/>
      <c r="F234" s="91"/>
      <c r="I234" s="123"/>
    </row>
    <row r="235" spans="2:9" ht="12">
      <c r="B235" s="91"/>
      <c r="C235" s="91"/>
      <c r="D235" s="91"/>
      <c r="E235" s="91"/>
      <c r="F235" s="91"/>
      <c r="I235" s="123"/>
    </row>
    <row r="236" spans="2:9" ht="12">
      <c r="B236" s="91"/>
      <c r="C236" s="91"/>
      <c r="D236" s="91"/>
      <c r="E236" s="91"/>
      <c r="F236" s="91"/>
      <c r="I236" s="123"/>
    </row>
    <row r="237" spans="2:9" ht="12">
      <c r="B237" s="91"/>
      <c r="C237" s="91"/>
      <c r="D237" s="91"/>
      <c r="E237" s="91"/>
      <c r="F237" s="91"/>
      <c r="I237" s="123"/>
    </row>
    <row r="238" spans="2:9" ht="12">
      <c r="B238" s="91"/>
      <c r="C238" s="91"/>
      <c r="D238" s="91"/>
      <c r="E238" s="91"/>
      <c r="F238" s="91"/>
      <c r="I238" s="123"/>
    </row>
    <row r="239" spans="2:9" ht="12">
      <c r="B239" s="91"/>
      <c r="C239" s="91"/>
      <c r="D239" s="91"/>
      <c r="E239" s="91"/>
      <c r="F239" s="91"/>
      <c r="I239" s="123"/>
    </row>
    <row r="240" spans="2:9" ht="12">
      <c r="B240" s="91"/>
      <c r="C240" s="91"/>
      <c r="D240" s="91"/>
      <c r="E240" s="91"/>
      <c r="F240" s="91"/>
      <c r="I240" s="123"/>
    </row>
    <row r="241" spans="2:9" ht="12">
      <c r="B241" s="91"/>
      <c r="C241" s="91"/>
      <c r="D241" s="91"/>
      <c r="E241" s="91"/>
      <c r="F241" s="91"/>
      <c r="I241" s="123"/>
    </row>
    <row r="242" spans="2:9" ht="12">
      <c r="B242" s="91"/>
      <c r="C242" s="91"/>
      <c r="D242" s="91"/>
      <c r="E242" s="91"/>
      <c r="F242" s="91"/>
      <c r="I242" s="123"/>
    </row>
    <row r="243" spans="2:9" ht="12">
      <c r="B243" s="91"/>
      <c r="C243" s="91"/>
      <c r="D243" s="91"/>
      <c r="E243" s="91"/>
      <c r="F243" s="91"/>
      <c r="I243" s="123"/>
    </row>
    <row r="244" spans="2:9" ht="12">
      <c r="B244" s="91"/>
      <c r="C244" s="91"/>
      <c r="D244" s="91"/>
      <c r="E244" s="91"/>
      <c r="F244" s="91"/>
      <c r="I244" s="123"/>
    </row>
    <row r="245" spans="2:9" ht="12">
      <c r="B245" s="91"/>
      <c r="C245" s="91"/>
      <c r="D245" s="91"/>
      <c r="E245" s="91"/>
      <c r="F245" s="91"/>
      <c r="I245" s="123"/>
    </row>
    <row r="246" spans="2:9" ht="12">
      <c r="B246" s="91"/>
      <c r="C246" s="91"/>
      <c r="D246" s="91"/>
      <c r="E246" s="91"/>
      <c r="F246" s="91"/>
      <c r="I246" s="123"/>
    </row>
    <row r="247" spans="2:9" ht="12">
      <c r="B247" s="91"/>
      <c r="C247" s="91"/>
      <c r="D247" s="91"/>
      <c r="E247" s="91"/>
      <c r="F247" s="91"/>
      <c r="I247" s="123"/>
    </row>
    <row r="248" spans="2:9" ht="12">
      <c r="B248" s="91"/>
      <c r="C248" s="91"/>
      <c r="D248" s="91"/>
      <c r="E248" s="91"/>
      <c r="F248" s="91"/>
      <c r="I248" s="123"/>
    </row>
    <row r="249" spans="2:9" ht="12">
      <c r="B249" s="91"/>
      <c r="C249" s="91"/>
      <c r="D249" s="91"/>
      <c r="E249" s="91"/>
      <c r="F249" s="91"/>
      <c r="I249" s="123"/>
    </row>
    <row r="250" spans="2:9" ht="12">
      <c r="B250" s="91"/>
      <c r="C250" s="91"/>
      <c r="D250" s="91"/>
      <c r="E250" s="91"/>
      <c r="F250" s="91"/>
      <c r="I250" s="123"/>
    </row>
    <row r="251" spans="2:9" ht="12">
      <c r="B251" s="91"/>
      <c r="C251" s="91"/>
      <c r="D251" s="91"/>
      <c r="E251" s="91"/>
      <c r="F251" s="91"/>
      <c r="I251" s="123"/>
    </row>
    <row r="252" spans="2:9" ht="12">
      <c r="B252" s="91"/>
      <c r="C252" s="91"/>
      <c r="D252" s="91"/>
      <c r="E252" s="91"/>
      <c r="F252" s="91"/>
      <c r="I252" s="123"/>
    </row>
    <row r="253" spans="2:9" ht="12">
      <c r="B253" s="91"/>
      <c r="C253" s="91"/>
      <c r="D253" s="91"/>
      <c r="E253" s="91"/>
      <c r="F253" s="91"/>
      <c r="I253" s="123"/>
    </row>
    <row r="254" spans="2:9" ht="12">
      <c r="B254" s="91"/>
      <c r="C254" s="91"/>
      <c r="D254" s="91"/>
      <c r="E254" s="91"/>
      <c r="F254" s="91"/>
      <c r="I254" s="123"/>
    </row>
    <row r="255" spans="2:9" ht="12">
      <c r="B255" s="91"/>
      <c r="C255" s="91"/>
      <c r="D255" s="91"/>
      <c r="E255" s="91"/>
      <c r="F255" s="91"/>
      <c r="I255" s="123"/>
    </row>
    <row r="256" spans="2:9" ht="12">
      <c r="B256" s="91"/>
      <c r="C256" s="91"/>
      <c r="D256" s="91"/>
      <c r="E256" s="91"/>
      <c r="F256" s="91"/>
      <c r="I256" s="123"/>
    </row>
    <row r="257" spans="2:9" ht="12">
      <c r="B257" s="91"/>
      <c r="C257" s="91"/>
      <c r="D257" s="91"/>
      <c r="E257" s="91"/>
      <c r="F257" s="91"/>
      <c r="I257" s="123"/>
    </row>
    <row r="258" spans="2:9" ht="12">
      <c r="B258" s="91"/>
      <c r="C258" s="91"/>
      <c r="D258" s="91"/>
      <c r="E258" s="91"/>
      <c r="F258" s="91"/>
      <c r="I258" s="123"/>
    </row>
    <row r="259" spans="2:9" ht="12">
      <c r="B259" s="91"/>
      <c r="C259" s="91"/>
      <c r="D259" s="91"/>
      <c r="E259" s="91"/>
      <c r="F259" s="91"/>
      <c r="I259" s="123"/>
    </row>
    <row r="260" spans="2:9" ht="12">
      <c r="B260" s="91"/>
      <c r="C260" s="91"/>
      <c r="D260" s="91"/>
      <c r="E260" s="91"/>
      <c r="F260" s="91"/>
      <c r="I260" s="123"/>
    </row>
    <row r="261" spans="2:9" ht="12">
      <c r="B261" s="91"/>
      <c r="C261" s="91"/>
      <c r="D261" s="91"/>
      <c r="E261" s="91"/>
      <c r="F261" s="91"/>
      <c r="I261" s="123"/>
    </row>
    <row r="262" spans="2:9" ht="12">
      <c r="B262" s="91"/>
      <c r="C262" s="91"/>
      <c r="D262" s="91"/>
      <c r="E262" s="91"/>
      <c r="F262" s="91"/>
      <c r="I262" s="123"/>
    </row>
    <row r="263" spans="2:9" ht="12">
      <c r="B263" s="91"/>
      <c r="C263" s="91"/>
      <c r="D263" s="91"/>
      <c r="E263" s="91"/>
      <c r="F263" s="91"/>
      <c r="I263" s="123"/>
    </row>
    <row r="264" spans="2:9" ht="12">
      <c r="B264" s="91"/>
      <c r="C264" s="91"/>
      <c r="D264" s="91"/>
      <c r="E264" s="91"/>
      <c r="F264" s="91"/>
      <c r="I264" s="123"/>
    </row>
    <row r="265" spans="2:9" ht="12">
      <c r="B265" s="91"/>
      <c r="C265" s="91"/>
      <c r="D265" s="91"/>
      <c r="E265" s="91"/>
      <c r="F265" s="91"/>
      <c r="I265" s="123"/>
    </row>
    <row r="266" spans="2:9" ht="12">
      <c r="B266" s="91"/>
      <c r="C266" s="91"/>
      <c r="D266" s="91"/>
      <c r="E266" s="91"/>
      <c r="F266" s="91"/>
      <c r="I266" s="123"/>
    </row>
    <row r="267" spans="2:9" ht="12">
      <c r="B267" s="91"/>
      <c r="C267" s="91"/>
      <c r="D267" s="91"/>
      <c r="E267" s="91"/>
      <c r="F267" s="91"/>
      <c r="I267" s="123"/>
    </row>
    <row r="268" spans="2:9" ht="12">
      <c r="B268" s="91"/>
      <c r="C268" s="91"/>
      <c r="D268" s="91"/>
      <c r="E268" s="91"/>
      <c r="F268" s="91"/>
      <c r="I268" s="123"/>
    </row>
    <row r="269" spans="2:9" ht="12">
      <c r="B269" s="91"/>
      <c r="C269" s="91"/>
      <c r="D269" s="91"/>
      <c r="E269" s="91"/>
      <c r="F269" s="91"/>
      <c r="I269" s="123"/>
    </row>
    <row r="270" spans="2:9" ht="12">
      <c r="B270" s="91"/>
      <c r="C270" s="91"/>
      <c r="D270" s="91"/>
      <c r="E270" s="91"/>
      <c r="F270" s="91"/>
      <c r="I270" s="123"/>
    </row>
    <row r="271" spans="2:9" ht="12">
      <c r="B271" s="91"/>
      <c r="C271" s="91"/>
      <c r="D271" s="91"/>
      <c r="E271" s="91"/>
      <c r="F271" s="91"/>
      <c r="I271" s="123"/>
    </row>
    <row r="272" spans="2:9" ht="12">
      <c r="B272" s="91"/>
      <c r="C272" s="91"/>
      <c r="D272" s="91"/>
      <c r="E272" s="91"/>
      <c r="F272" s="91"/>
      <c r="I272" s="123"/>
    </row>
    <row r="273" spans="2:9" ht="12">
      <c r="B273" s="91"/>
      <c r="C273" s="91"/>
      <c r="D273" s="91"/>
      <c r="E273" s="91"/>
      <c r="F273" s="91"/>
      <c r="I273" s="123"/>
    </row>
    <row r="274" spans="2:9" ht="12">
      <c r="B274" s="91"/>
      <c r="C274" s="91"/>
      <c r="D274" s="91"/>
      <c r="E274" s="91"/>
      <c r="F274" s="91"/>
      <c r="I274" s="123"/>
    </row>
    <row r="275" spans="2:9" ht="12">
      <c r="B275" s="91"/>
      <c r="C275" s="91"/>
      <c r="D275" s="91"/>
      <c r="E275" s="91"/>
      <c r="F275" s="91"/>
      <c r="I275" s="123"/>
    </row>
    <row r="276" spans="2:9" ht="12">
      <c r="B276" s="91"/>
      <c r="C276" s="91"/>
      <c r="D276" s="91"/>
      <c r="E276" s="91"/>
      <c r="F276" s="91"/>
      <c r="I276" s="123"/>
    </row>
    <row r="277" spans="2:9" ht="12">
      <c r="B277" s="91"/>
      <c r="C277" s="91"/>
      <c r="D277" s="91"/>
      <c r="E277" s="91"/>
      <c r="F277" s="91"/>
      <c r="I277" s="123"/>
    </row>
    <row r="278" spans="2:9" ht="12">
      <c r="B278" s="91"/>
      <c r="C278" s="91"/>
      <c r="D278" s="91"/>
      <c r="E278" s="91"/>
      <c r="F278" s="91"/>
      <c r="I278" s="123"/>
    </row>
    <row r="279" spans="2:9" ht="12">
      <c r="B279" s="91"/>
      <c r="C279" s="91"/>
      <c r="D279" s="91"/>
      <c r="E279" s="91"/>
      <c r="F279" s="91"/>
      <c r="I279" s="123"/>
    </row>
    <row r="280" spans="2:9" ht="12">
      <c r="B280" s="91"/>
      <c r="C280" s="91"/>
      <c r="D280" s="91"/>
      <c r="E280" s="91"/>
      <c r="F280" s="91"/>
      <c r="I280" s="123"/>
    </row>
    <row r="281" spans="2:9" ht="12">
      <c r="B281" s="91"/>
      <c r="C281" s="91"/>
      <c r="D281" s="91"/>
      <c r="E281" s="91"/>
      <c r="F281" s="91"/>
      <c r="I281" s="123"/>
    </row>
    <row r="282" spans="2:9" ht="12">
      <c r="B282" s="91"/>
      <c r="C282" s="91"/>
      <c r="D282" s="91"/>
      <c r="E282" s="91"/>
      <c r="F282" s="91"/>
      <c r="I282" s="123"/>
    </row>
    <row r="283" spans="2:9" ht="12">
      <c r="B283" s="91"/>
      <c r="C283" s="91"/>
      <c r="D283" s="91"/>
      <c r="E283" s="91"/>
      <c r="F283" s="91"/>
      <c r="I283" s="123"/>
    </row>
    <row r="284" spans="2:9" ht="12">
      <c r="B284" s="91"/>
      <c r="C284" s="91"/>
      <c r="D284" s="91"/>
      <c r="E284" s="91"/>
      <c r="F284" s="91"/>
      <c r="I284" s="123"/>
    </row>
    <row r="285" spans="2:9" ht="12">
      <c r="B285" s="91"/>
      <c r="C285" s="91"/>
      <c r="D285" s="91"/>
      <c r="E285" s="91"/>
      <c r="F285" s="91"/>
      <c r="I285" s="123"/>
    </row>
    <row r="286" spans="2:9" ht="12">
      <c r="B286" s="91"/>
      <c r="C286" s="91"/>
      <c r="D286" s="91"/>
      <c r="E286" s="91"/>
      <c r="F286" s="91"/>
      <c r="I286" s="123"/>
    </row>
    <row r="287" spans="2:9" ht="12">
      <c r="B287" s="91"/>
      <c r="C287" s="91"/>
      <c r="D287" s="91"/>
      <c r="E287" s="91"/>
      <c r="F287" s="91"/>
      <c r="I287" s="123"/>
    </row>
    <row r="288" spans="2:9" ht="12">
      <c r="B288" s="91"/>
      <c r="C288" s="91"/>
      <c r="D288" s="91"/>
      <c r="E288" s="91"/>
      <c r="F288" s="91"/>
      <c r="I288" s="123"/>
    </row>
    <row r="289" spans="2:9" ht="12">
      <c r="B289" s="91"/>
      <c r="C289" s="91"/>
      <c r="D289" s="91"/>
      <c r="E289" s="91"/>
      <c r="F289" s="91"/>
      <c r="I289" s="123"/>
    </row>
    <row r="290" spans="2:9" ht="12">
      <c r="B290" s="91"/>
      <c r="C290" s="91"/>
      <c r="D290" s="91"/>
      <c r="E290" s="91"/>
      <c r="F290" s="91"/>
      <c r="I290" s="123"/>
    </row>
    <row r="291" spans="2:9" ht="12">
      <c r="B291" s="91"/>
      <c r="C291" s="91"/>
      <c r="D291" s="91"/>
      <c r="E291" s="91"/>
      <c r="F291" s="91"/>
      <c r="I291" s="123"/>
    </row>
    <row r="292" spans="2:9" ht="12">
      <c r="B292" s="91"/>
      <c r="C292" s="91"/>
      <c r="D292" s="91"/>
      <c r="E292" s="91"/>
      <c r="F292" s="91"/>
      <c r="I292" s="123"/>
    </row>
    <row r="293" spans="2:9" ht="12">
      <c r="B293" s="91"/>
      <c r="C293" s="91"/>
      <c r="D293" s="91"/>
      <c r="E293" s="91"/>
      <c r="F293" s="91"/>
      <c r="I293" s="123"/>
    </row>
    <row r="294" spans="2:9" ht="12">
      <c r="B294" s="91"/>
      <c r="C294" s="91"/>
      <c r="D294" s="91"/>
      <c r="E294" s="91"/>
      <c r="F294" s="91"/>
      <c r="I294" s="123"/>
    </row>
    <row r="295" spans="2:9" ht="12">
      <c r="B295" s="91"/>
      <c r="C295" s="91"/>
      <c r="D295" s="91"/>
      <c r="E295" s="91"/>
      <c r="F295" s="91"/>
      <c r="I295" s="123"/>
    </row>
    <row r="296" spans="2:9" ht="12">
      <c r="B296" s="91"/>
      <c r="C296" s="91"/>
      <c r="D296" s="91"/>
      <c r="E296" s="91"/>
      <c r="F296" s="91"/>
      <c r="I296" s="123"/>
    </row>
    <row r="297" spans="2:9" ht="12">
      <c r="B297" s="91"/>
      <c r="C297" s="91"/>
      <c r="D297" s="91"/>
      <c r="E297" s="91"/>
      <c r="F297" s="91"/>
      <c r="I297" s="123"/>
    </row>
    <row r="298" spans="2:9" ht="12">
      <c r="B298" s="91"/>
      <c r="C298" s="91"/>
      <c r="D298" s="91"/>
      <c r="E298" s="91"/>
      <c r="F298" s="91"/>
      <c r="I298" s="123"/>
    </row>
    <row r="299" spans="2:9" ht="12">
      <c r="B299" s="91"/>
      <c r="C299" s="91"/>
      <c r="D299" s="91"/>
      <c r="E299" s="91"/>
      <c r="F299" s="91"/>
      <c r="I299" s="123"/>
    </row>
    <row r="300" spans="2:9" ht="12">
      <c r="B300" s="91"/>
      <c r="C300" s="91"/>
      <c r="D300" s="91"/>
      <c r="E300" s="91"/>
      <c r="F300" s="91"/>
      <c r="I300" s="123"/>
    </row>
    <row r="301" spans="2:9" ht="12">
      <c r="B301" s="91"/>
      <c r="C301" s="91"/>
      <c r="D301" s="91"/>
      <c r="E301" s="91"/>
      <c r="F301" s="91"/>
      <c r="I301" s="123"/>
    </row>
    <row r="302" spans="2:9" ht="12">
      <c r="B302" s="91"/>
      <c r="C302" s="91"/>
      <c r="D302" s="91"/>
      <c r="E302" s="91"/>
      <c r="F302" s="91"/>
      <c r="I302" s="123"/>
    </row>
    <row r="303" spans="2:9" ht="12">
      <c r="B303" s="91"/>
      <c r="C303" s="91"/>
      <c r="D303" s="91"/>
      <c r="E303" s="91"/>
      <c r="F303" s="91"/>
      <c r="I303" s="123"/>
    </row>
    <row r="304" spans="2:9" ht="12">
      <c r="B304" s="91"/>
      <c r="C304" s="91"/>
      <c r="D304" s="91"/>
      <c r="E304" s="91"/>
      <c r="F304" s="91"/>
      <c r="I304" s="123"/>
    </row>
    <row r="305" spans="2:9" ht="12">
      <c r="B305" s="91"/>
      <c r="C305" s="91"/>
      <c r="D305" s="91"/>
      <c r="E305" s="91"/>
      <c r="F305" s="91"/>
      <c r="I305" s="123"/>
    </row>
    <row r="306" spans="2:9" ht="12">
      <c r="B306" s="91"/>
      <c r="C306" s="91"/>
      <c r="D306" s="91"/>
      <c r="E306" s="91"/>
      <c r="F306" s="91"/>
      <c r="I306" s="123"/>
    </row>
    <row r="307" spans="2:9" ht="12">
      <c r="B307" s="91"/>
      <c r="C307" s="91"/>
      <c r="D307" s="91"/>
      <c r="E307" s="91"/>
      <c r="F307" s="91"/>
      <c r="I307" s="123"/>
    </row>
    <row r="308" spans="2:9" ht="12">
      <c r="B308" s="91"/>
      <c r="C308" s="91"/>
      <c r="D308" s="91"/>
      <c r="E308" s="91"/>
      <c r="F308" s="91"/>
      <c r="I308" s="123"/>
    </row>
    <row r="309" spans="2:9" ht="12">
      <c r="B309" s="91"/>
      <c r="C309" s="91"/>
      <c r="D309" s="91"/>
      <c r="E309" s="91"/>
      <c r="F309" s="91"/>
      <c r="I309" s="123"/>
    </row>
    <row r="310" spans="2:9" ht="12">
      <c r="B310" s="91"/>
      <c r="C310" s="91"/>
      <c r="D310" s="91"/>
      <c r="E310" s="91"/>
      <c r="F310" s="91"/>
      <c r="I310" s="123"/>
    </row>
    <row r="311" spans="2:9" ht="12">
      <c r="B311" s="91"/>
      <c r="C311" s="91"/>
      <c r="D311" s="91"/>
      <c r="E311" s="91"/>
      <c r="F311" s="91"/>
      <c r="I311" s="123"/>
    </row>
    <row r="312" spans="2:9" ht="12">
      <c r="B312" s="91"/>
      <c r="C312" s="91"/>
      <c r="D312" s="91"/>
      <c r="E312" s="91"/>
      <c r="F312" s="91"/>
      <c r="I312" s="123"/>
    </row>
    <row r="313" spans="2:9" ht="12">
      <c r="B313" s="91"/>
      <c r="C313" s="91"/>
      <c r="D313" s="91"/>
      <c r="E313" s="91"/>
      <c r="F313" s="91"/>
      <c r="I313" s="123"/>
    </row>
    <row r="314" spans="2:9" ht="12">
      <c r="B314" s="91"/>
      <c r="C314" s="91"/>
      <c r="D314" s="91"/>
      <c r="E314" s="91"/>
      <c r="F314" s="91"/>
      <c r="I314" s="123"/>
    </row>
    <row r="315" spans="2:9" ht="12">
      <c r="B315" s="91"/>
      <c r="C315" s="91"/>
      <c r="D315" s="91"/>
      <c r="E315" s="91"/>
      <c r="F315" s="91"/>
      <c r="I315" s="123"/>
    </row>
    <row r="316" spans="2:9" ht="12">
      <c r="B316" s="91"/>
      <c r="C316" s="91"/>
      <c r="D316" s="91"/>
      <c r="E316" s="91"/>
      <c r="F316" s="91"/>
      <c r="I316" s="123"/>
    </row>
    <row r="317" spans="2:9" ht="12">
      <c r="B317" s="91"/>
      <c r="C317" s="91"/>
      <c r="D317" s="91"/>
      <c r="E317" s="91"/>
      <c r="F317" s="91"/>
      <c r="I317" s="123"/>
    </row>
    <row r="318" spans="2:9" ht="12">
      <c r="B318" s="91"/>
      <c r="C318" s="91"/>
      <c r="D318" s="91"/>
      <c r="E318" s="91"/>
      <c r="F318" s="91"/>
      <c r="I318" s="123"/>
    </row>
    <row r="319" spans="2:9" ht="12">
      <c r="B319" s="91"/>
      <c r="C319" s="91"/>
      <c r="D319" s="91"/>
      <c r="E319" s="91"/>
      <c r="F319" s="91"/>
      <c r="I319" s="123"/>
    </row>
    <row r="320" spans="2:9" ht="12">
      <c r="B320" s="91"/>
      <c r="C320" s="91"/>
      <c r="D320" s="91"/>
      <c r="E320" s="91"/>
      <c r="F320" s="91"/>
      <c r="I320" s="123"/>
    </row>
    <row r="321" spans="2:9" ht="12">
      <c r="B321" s="91"/>
      <c r="C321" s="91"/>
      <c r="D321" s="91"/>
      <c r="E321" s="91"/>
      <c r="F321" s="91"/>
      <c r="I321" s="123"/>
    </row>
    <row r="322" spans="2:9" ht="12">
      <c r="B322" s="91"/>
      <c r="C322" s="91"/>
      <c r="D322" s="91"/>
      <c r="E322" s="91"/>
      <c r="F322" s="91"/>
      <c r="I322" s="123"/>
    </row>
    <row r="323" spans="2:9" ht="12">
      <c r="B323" s="91"/>
      <c r="C323" s="91"/>
      <c r="D323" s="91"/>
      <c r="E323" s="91"/>
      <c r="F323" s="91"/>
      <c r="I323" s="123"/>
    </row>
    <row r="324" spans="2:9" ht="12">
      <c r="B324" s="91"/>
      <c r="C324" s="91"/>
      <c r="D324" s="91"/>
      <c r="E324" s="91"/>
      <c r="F324" s="91"/>
      <c r="I324" s="123"/>
    </row>
    <row r="325" spans="2:9" ht="12">
      <c r="B325" s="91"/>
      <c r="C325" s="91"/>
      <c r="D325" s="91"/>
      <c r="E325" s="91"/>
      <c r="F325" s="91"/>
      <c r="I325" s="123"/>
    </row>
    <row r="326" spans="2:9" ht="12">
      <c r="B326" s="91"/>
      <c r="C326" s="91"/>
      <c r="D326" s="91"/>
      <c r="E326" s="91"/>
      <c r="F326" s="91"/>
      <c r="I326" s="123"/>
    </row>
    <row r="327" spans="2:9" ht="12">
      <c r="B327" s="91"/>
      <c r="C327" s="91"/>
      <c r="D327" s="91"/>
      <c r="E327" s="91"/>
      <c r="F327" s="91"/>
      <c r="I327" s="123"/>
    </row>
    <row r="328" spans="2:9" ht="12">
      <c r="B328" s="91"/>
      <c r="C328" s="91"/>
      <c r="D328" s="91"/>
      <c r="E328" s="91"/>
      <c r="F328" s="91"/>
      <c r="I328" s="123"/>
    </row>
    <row r="329" spans="2:9" ht="12">
      <c r="B329" s="91"/>
      <c r="C329" s="91"/>
      <c r="D329" s="91"/>
      <c r="E329" s="91"/>
      <c r="F329" s="91"/>
      <c r="I329" s="123"/>
    </row>
    <row r="330" spans="2:9" ht="12">
      <c r="B330" s="91"/>
      <c r="C330" s="91"/>
      <c r="D330" s="91"/>
      <c r="E330" s="91"/>
      <c r="F330" s="91"/>
      <c r="I330" s="123"/>
    </row>
    <row r="331" spans="2:9" ht="12">
      <c r="B331" s="91"/>
      <c r="C331" s="91"/>
      <c r="D331" s="91"/>
      <c r="E331" s="91"/>
      <c r="F331" s="91"/>
      <c r="I331" s="123"/>
    </row>
    <row r="332" spans="2:9" ht="12">
      <c r="B332" s="91"/>
      <c r="C332" s="91"/>
      <c r="D332" s="91"/>
      <c r="E332" s="91"/>
      <c r="F332" s="91"/>
      <c r="I332" s="123"/>
    </row>
    <row r="333" spans="2:9" ht="12">
      <c r="B333" s="91"/>
      <c r="C333" s="91"/>
      <c r="D333" s="91"/>
      <c r="E333" s="91"/>
      <c r="F333" s="91"/>
      <c r="I333" s="123"/>
    </row>
    <row r="334" spans="2:9" ht="12">
      <c r="B334" s="91"/>
      <c r="C334" s="91"/>
      <c r="D334" s="91"/>
      <c r="E334" s="91"/>
      <c r="F334" s="91"/>
      <c r="I334" s="123"/>
    </row>
    <row r="335" spans="2:9" ht="12">
      <c r="B335" s="91"/>
      <c r="C335" s="91"/>
      <c r="D335" s="91"/>
      <c r="E335" s="91"/>
      <c r="F335" s="91"/>
      <c r="I335" s="123"/>
    </row>
    <row r="336" spans="2:9" ht="12">
      <c r="B336" s="91"/>
      <c r="C336" s="91"/>
      <c r="D336" s="91"/>
      <c r="E336" s="91"/>
      <c r="F336" s="91"/>
      <c r="I336" s="123"/>
    </row>
    <row r="337" spans="2:9" ht="12">
      <c r="B337" s="91"/>
      <c r="C337" s="91"/>
      <c r="D337" s="91"/>
      <c r="E337" s="91"/>
      <c r="F337" s="91"/>
      <c r="I337" s="123"/>
    </row>
    <row r="338" spans="2:9" ht="12">
      <c r="B338" s="91"/>
      <c r="C338" s="91"/>
      <c r="D338" s="91"/>
      <c r="E338" s="91"/>
      <c r="F338" s="91"/>
      <c r="I338" s="123"/>
    </row>
    <row r="339" spans="2:9" ht="12">
      <c r="B339" s="91"/>
      <c r="C339" s="91"/>
      <c r="D339" s="91"/>
      <c r="E339" s="91"/>
      <c r="F339" s="91"/>
      <c r="I339" s="123"/>
    </row>
    <row r="340" spans="2:9" ht="12">
      <c r="B340" s="91"/>
      <c r="C340" s="91"/>
      <c r="D340" s="91"/>
      <c r="E340" s="91"/>
      <c r="F340" s="91"/>
      <c r="I340" s="123"/>
    </row>
    <row r="341" spans="2:9" ht="12">
      <c r="B341" s="91"/>
      <c r="C341" s="91"/>
      <c r="D341" s="91"/>
      <c r="E341" s="91"/>
      <c r="F341" s="91"/>
      <c r="I341" s="123"/>
    </row>
    <row r="342" spans="2:9" ht="12">
      <c r="B342" s="91"/>
      <c r="C342" s="91"/>
      <c r="D342" s="91"/>
      <c r="E342" s="91"/>
      <c r="F342" s="91"/>
      <c r="I342" s="123"/>
    </row>
    <row r="343" spans="2:9" ht="12">
      <c r="B343" s="91"/>
      <c r="C343" s="91"/>
      <c r="D343" s="91"/>
      <c r="E343" s="91"/>
      <c r="F343" s="91"/>
      <c r="I343" s="123"/>
    </row>
    <row r="344" spans="2:9" ht="12">
      <c r="B344" s="91"/>
      <c r="C344" s="91"/>
      <c r="D344" s="91"/>
      <c r="E344" s="91"/>
      <c r="F344" s="91"/>
      <c r="I344" s="123"/>
    </row>
    <row r="345" spans="2:9" ht="12">
      <c r="B345" s="91"/>
      <c r="C345" s="91"/>
      <c r="D345" s="91"/>
      <c r="E345" s="91"/>
      <c r="F345" s="91"/>
      <c r="I345" s="123"/>
    </row>
    <row r="346" spans="2:9" ht="12">
      <c r="B346" s="91"/>
      <c r="C346" s="91"/>
      <c r="D346" s="91"/>
      <c r="E346" s="91"/>
      <c r="F346" s="91"/>
      <c r="I346" s="123"/>
    </row>
    <row r="347" spans="2:9" ht="12">
      <c r="B347" s="91"/>
      <c r="C347" s="91"/>
      <c r="D347" s="91"/>
      <c r="E347" s="91"/>
      <c r="F347" s="91"/>
      <c r="I347" s="123"/>
    </row>
    <row r="348" spans="2:9" ht="12">
      <c r="B348" s="91"/>
      <c r="C348" s="91"/>
      <c r="D348" s="91"/>
      <c r="E348" s="91"/>
      <c r="F348" s="91"/>
      <c r="I348" s="123"/>
    </row>
    <row r="349" spans="2:9" ht="12">
      <c r="B349" s="91"/>
      <c r="C349" s="91"/>
      <c r="D349" s="91"/>
      <c r="E349" s="91"/>
      <c r="F349" s="91"/>
      <c r="I349" s="123"/>
    </row>
    <row r="350" spans="2:9" ht="12">
      <c r="B350" s="91"/>
      <c r="C350" s="91"/>
      <c r="D350" s="91"/>
      <c r="E350" s="91"/>
      <c r="F350" s="91"/>
      <c r="I350" s="123"/>
    </row>
    <row r="351" spans="2:9" ht="12">
      <c r="B351" s="91"/>
      <c r="C351" s="91"/>
      <c r="D351" s="91"/>
      <c r="E351" s="91"/>
      <c r="F351" s="91"/>
      <c r="I351" s="123"/>
    </row>
    <row r="352" spans="2:9" ht="12">
      <c r="B352" s="91"/>
      <c r="C352" s="91"/>
      <c r="D352" s="91"/>
      <c r="E352" s="91"/>
      <c r="F352" s="91"/>
      <c r="I352" s="123"/>
    </row>
    <row r="353" spans="2:9" ht="12">
      <c r="B353" s="91"/>
      <c r="C353" s="91"/>
      <c r="D353" s="91"/>
      <c r="E353" s="91"/>
      <c r="F353" s="91"/>
      <c r="I353" s="123"/>
    </row>
    <row r="354" spans="2:9" ht="12">
      <c r="B354" s="91"/>
      <c r="C354" s="91"/>
      <c r="D354" s="91"/>
      <c r="E354" s="91"/>
      <c r="F354" s="91"/>
      <c r="I354" s="123"/>
    </row>
    <row r="355" spans="2:9" ht="12">
      <c r="B355" s="91"/>
      <c r="C355" s="91"/>
      <c r="D355" s="91"/>
      <c r="E355" s="91"/>
      <c r="F355" s="91"/>
      <c r="I355" s="123"/>
    </row>
    <row r="356" spans="2:9" ht="12">
      <c r="B356" s="91"/>
      <c r="C356" s="91"/>
      <c r="D356" s="91"/>
      <c r="E356" s="91"/>
      <c r="F356" s="91"/>
      <c r="I356" s="123"/>
    </row>
    <row r="357" spans="2:9" ht="12">
      <c r="B357" s="91"/>
      <c r="C357" s="91"/>
      <c r="D357" s="91"/>
      <c r="E357" s="91"/>
      <c r="F357" s="91"/>
      <c r="I357" s="123"/>
    </row>
    <row r="358" spans="2:9" ht="12">
      <c r="B358" s="91"/>
      <c r="C358" s="91"/>
      <c r="D358" s="91"/>
      <c r="E358" s="91"/>
      <c r="F358" s="91"/>
      <c r="I358" s="123"/>
    </row>
    <row r="359" spans="2:9" ht="12">
      <c r="B359" s="91"/>
      <c r="C359" s="91"/>
      <c r="D359" s="91"/>
      <c r="E359" s="91"/>
      <c r="F359" s="91"/>
      <c r="I359" s="123"/>
    </row>
    <row r="360" spans="2:9" ht="12">
      <c r="B360" s="91"/>
      <c r="C360" s="91"/>
      <c r="D360" s="91"/>
      <c r="E360" s="91"/>
      <c r="F360" s="91"/>
      <c r="I360" s="123"/>
    </row>
    <row r="361" spans="2:9" ht="12">
      <c r="B361" s="91"/>
      <c r="C361" s="91"/>
      <c r="D361" s="91"/>
      <c r="E361" s="91"/>
      <c r="F361" s="91"/>
      <c r="I361" s="123"/>
    </row>
    <row r="362" spans="2:9" ht="12">
      <c r="B362" s="91"/>
      <c r="C362" s="91"/>
      <c r="D362" s="91"/>
      <c r="E362" s="91"/>
      <c r="F362" s="91"/>
      <c r="I362" s="123"/>
    </row>
    <row r="363" spans="2:9" ht="12">
      <c r="B363" s="91"/>
      <c r="C363" s="91"/>
      <c r="D363" s="91"/>
      <c r="E363" s="91"/>
      <c r="F363" s="91"/>
      <c r="I363" s="123"/>
    </row>
    <row r="364" spans="2:9" ht="12">
      <c r="B364" s="91"/>
      <c r="C364" s="91"/>
      <c r="D364" s="91"/>
      <c r="E364" s="91"/>
      <c r="F364" s="91"/>
      <c r="I364" s="123"/>
    </row>
    <row r="365" spans="2:9" ht="12">
      <c r="B365" s="91"/>
      <c r="C365" s="91"/>
      <c r="D365" s="91"/>
      <c r="E365" s="91"/>
      <c r="F365" s="91"/>
      <c r="I365" s="123"/>
    </row>
    <row r="366" spans="2:9" ht="12">
      <c r="B366" s="91"/>
      <c r="C366" s="91"/>
      <c r="D366" s="91"/>
      <c r="E366" s="91"/>
      <c r="F366" s="91"/>
      <c r="I366" s="123"/>
    </row>
    <row r="367" spans="2:9" ht="12">
      <c r="B367" s="91"/>
      <c r="C367" s="91"/>
      <c r="D367" s="91"/>
      <c r="E367" s="91"/>
      <c r="F367" s="91"/>
      <c r="I367" s="123"/>
    </row>
    <row r="368" spans="2:9" ht="12">
      <c r="B368" s="91"/>
      <c r="C368" s="91"/>
      <c r="D368" s="91"/>
      <c r="E368" s="91"/>
      <c r="F368" s="91"/>
      <c r="I368" s="123"/>
    </row>
    <row r="369" spans="2:9" ht="12">
      <c r="B369" s="91"/>
      <c r="C369" s="91"/>
      <c r="D369" s="91"/>
      <c r="E369" s="91"/>
      <c r="F369" s="91"/>
      <c r="I369" s="123"/>
    </row>
    <row r="370" spans="2:9" ht="12">
      <c r="B370" s="91"/>
      <c r="C370" s="91"/>
      <c r="D370" s="91"/>
      <c r="E370" s="91"/>
      <c r="F370" s="91"/>
      <c r="I370" s="123"/>
    </row>
    <row r="371" spans="2:9" ht="12">
      <c r="B371" s="91"/>
      <c r="C371" s="91"/>
      <c r="D371" s="91"/>
      <c r="E371" s="91"/>
      <c r="F371" s="91"/>
      <c r="I371" s="123"/>
    </row>
    <row r="372" spans="2:9" ht="12">
      <c r="B372" s="91"/>
      <c r="C372" s="91"/>
      <c r="D372" s="91"/>
      <c r="E372" s="91"/>
      <c r="F372" s="91"/>
      <c r="I372" s="123"/>
    </row>
    <row r="373" spans="2:9" ht="12">
      <c r="B373" s="91"/>
      <c r="C373" s="91"/>
      <c r="D373" s="91"/>
      <c r="E373" s="91"/>
      <c r="F373" s="91"/>
      <c r="I373" s="123"/>
    </row>
    <row r="374" spans="2:9" ht="12">
      <c r="B374" s="91"/>
      <c r="C374" s="91"/>
      <c r="D374" s="91"/>
      <c r="E374" s="91"/>
      <c r="F374" s="91"/>
      <c r="I374" s="123"/>
    </row>
    <row r="375" spans="2:9" ht="12">
      <c r="B375" s="91"/>
      <c r="C375" s="91"/>
      <c r="D375" s="91"/>
      <c r="E375" s="91"/>
      <c r="F375" s="91"/>
      <c r="I375" s="123"/>
    </row>
    <row r="376" spans="2:9" ht="12">
      <c r="B376" s="91"/>
      <c r="C376" s="91"/>
      <c r="D376" s="91"/>
      <c r="E376" s="91"/>
      <c r="F376" s="91"/>
      <c r="I376" s="123"/>
    </row>
    <row r="377" spans="2:9" ht="12">
      <c r="B377" s="91"/>
      <c r="C377" s="91"/>
      <c r="D377" s="91"/>
      <c r="E377" s="91"/>
      <c r="F377" s="91"/>
      <c r="I377" s="123"/>
    </row>
    <row r="378" spans="2:9" ht="12">
      <c r="B378" s="91"/>
      <c r="C378" s="91"/>
      <c r="D378" s="91"/>
      <c r="E378" s="91"/>
      <c r="F378" s="91"/>
      <c r="I378" s="123"/>
    </row>
    <row r="379" spans="2:9" ht="12">
      <c r="B379" s="91"/>
      <c r="C379" s="91"/>
      <c r="D379" s="91"/>
      <c r="E379" s="91"/>
      <c r="F379" s="91"/>
      <c r="I379" s="123"/>
    </row>
    <row r="380" spans="2:9" ht="12">
      <c r="B380" s="91"/>
      <c r="C380" s="91"/>
      <c r="D380" s="91"/>
      <c r="E380" s="91"/>
      <c r="F380" s="91"/>
      <c r="I380" s="123"/>
    </row>
    <row r="381" spans="2:9" ht="12">
      <c r="B381" s="91"/>
      <c r="C381" s="91"/>
      <c r="D381" s="91"/>
      <c r="E381" s="91"/>
      <c r="F381" s="91"/>
      <c r="I381" s="123"/>
    </row>
    <row r="382" spans="2:9" ht="12">
      <c r="B382" s="91"/>
      <c r="C382" s="91"/>
      <c r="D382" s="91"/>
      <c r="E382" s="91"/>
      <c r="F382" s="91"/>
      <c r="I382" s="123"/>
    </row>
    <row r="383" spans="2:9" ht="12">
      <c r="B383" s="91"/>
      <c r="C383" s="91"/>
      <c r="D383" s="91"/>
      <c r="E383" s="91"/>
      <c r="F383" s="91"/>
      <c r="I383" s="123"/>
    </row>
    <row r="384" spans="2:9" ht="12">
      <c r="B384" s="91"/>
      <c r="C384" s="91"/>
      <c r="D384" s="91"/>
      <c r="E384" s="91"/>
      <c r="F384" s="91"/>
      <c r="I384" s="123"/>
    </row>
    <row r="385" spans="2:9" ht="12">
      <c r="B385" s="91"/>
      <c r="C385" s="91"/>
      <c r="D385" s="91"/>
      <c r="E385" s="91"/>
      <c r="F385" s="91"/>
      <c r="I385" s="123"/>
    </row>
    <row r="386" spans="2:9" ht="12">
      <c r="B386" s="91"/>
      <c r="C386" s="91"/>
      <c r="D386" s="91"/>
      <c r="E386" s="91"/>
      <c r="F386" s="91"/>
      <c r="I386" s="123"/>
    </row>
    <row r="387" spans="2:9" ht="12">
      <c r="B387" s="91"/>
      <c r="C387" s="91"/>
      <c r="D387" s="91"/>
      <c r="E387" s="91"/>
      <c r="F387" s="91"/>
      <c r="I387" s="123"/>
    </row>
    <row r="388" spans="2:9" ht="12">
      <c r="B388" s="91"/>
      <c r="C388" s="91"/>
      <c r="D388" s="91"/>
      <c r="E388" s="91"/>
      <c r="F388" s="91"/>
      <c r="I388" s="123"/>
    </row>
    <row r="389" spans="2:9" ht="12">
      <c r="B389" s="91"/>
      <c r="C389" s="91"/>
      <c r="D389" s="91"/>
      <c r="E389" s="91"/>
      <c r="F389" s="91"/>
      <c r="I389" s="123"/>
    </row>
    <row r="390" spans="2:9" ht="12">
      <c r="B390" s="91"/>
      <c r="C390" s="91"/>
      <c r="D390" s="91"/>
      <c r="E390" s="91"/>
      <c r="F390" s="91"/>
      <c r="I390" s="123"/>
    </row>
    <row r="391" spans="2:9" ht="12">
      <c r="B391" s="91"/>
      <c r="C391" s="91"/>
      <c r="D391" s="91"/>
      <c r="E391" s="91"/>
      <c r="F391" s="91"/>
      <c r="I391" s="123"/>
    </row>
    <row r="392" spans="2:9" ht="12">
      <c r="B392" s="91"/>
      <c r="C392" s="91"/>
      <c r="D392" s="91"/>
      <c r="E392" s="91"/>
      <c r="F392" s="91"/>
      <c r="I392" s="123"/>
    </row>
    <row r="393" spans="2:9" ht="12">
      <c r="B393" s="91"/>
      <c r="C393" s="91"/>
      <c r="D393" s="91"/>
      <c r="E393" s="91"/>
      <c r="F393" s="91"/>
      <c r="I393" s="123"/>
    </row>
    <row r="394" spans="2:9" ht="12">
      <c r="B394" s="91"/>
      <c r="C394" s="91"/>
      <c r="D394" s="91"/>
      <c r="E394" s="91"/>
      <c r="F394" s="91"/>
      <c r="I394" s="123"/>
    </row>
    <row r="395" spans="2:9" ht="12">
      <c r="B395" s="91"/>
      <c r="C395" s="91"/>
      <c r="D395" s="91"/>
      <c r="E395" s="91"/>
      <c r="F395" s="91"/>
      <c r="I395" s="123"/>
    </row>
    <row r="396" spans="2:9" ht="12">
      <c r="B396" s="91"/>
      <c r="C396" s="91"/>
      <c r="D396" s="91"/>
      <c r="E396" s="91"/>
      <c r="F396" s="91"/>
      <c r="I396" s="123"/>
    </row>
    <row r="397" spans="2:9" ht="12">
      <c r="B397" s="91"/>
      <c r="C397" s="91"/>
      <c r="D397" s="91"/>
      <c r="E397" s="91"/>
      <c r="F397" s="91"/>
      <c r="I397" s="123"/>
    </row>
    <row r="398" spans="2:9" ht="12">
      <c r="B398" s="91"/>
      <c r="C398" s="91"/>
      <c r="D398" s="91"/>
      <c r="E398" s="91"/>
      <c r="F398" s="91"/>
      <c r="I398" s="123"/>
    </row>
    <row r="399" spans="2:9" ht="12">
      <c r="B399" s="91"/>
      <c r="C399" s="91"/>
      <c r="D399" s="91"/>
      <c r="E399" s="91"/>
      <c r="F399" s="91"/>
      <c r="I399" s="123"/>
    </row>
    <row r="400" spans="2:9" ht="12">
      <c r="B400" s="91"/>
      <c r="C400" s="91"/>
      <c r="D400" s="91"/>
      <c r="E400" s="91"/>
      <c r="F400" s="91"/>
      <c r="I400" s="123"/>
    </row>
    <row r="401" spans="2:9" ht="12">
      <c r="B401" s="91"/>
      <c r="C401" s="91"/>
      <c r="D401" s="91"/>
      <c r="E401" s="91"/>
      <c r="F401" s="91"/>
      <c r="I401" s="123"/>
    </row>
    <row r="402" spans="2:9" ht="12">
      <c r="B402" s="91"/>
      <c r="C402" s="91"/>
      <c r="D402" s="91"/>
      <c r="E402" s="91"/>
      <c r="F402" s="91"/>
      <c r="I402" s="123"/>
    </row>
    <row r="403" spans="2:9" ht="12">
      <c r="B403" s="91"/>
      <c r="C403" s="91"/>
      <c r="D403" s="91"/>
      <c r="E403" s="91"/>
      <c r="F403" s="91"/>
      <c r="I403" s="123"/>
    </row>
    <row r="404" spans="2:9" ht="12">
      <c r="B404" s="91"/>
      <c r="C404" s="91"/>
      <c r="D404" s="91"/>
      <c r="E404" s="91"/>
      <c r="F404" s="91"/>
      <c r="I404" s="123"/>
    </row>
    <row r="405" spans="2:9" ht="12">
      <c r="B405" s="91"/>
      <c r="C405" s="91"/>
      <c r="D405" s="91"/>
      <c r="E405" s="91"/>
      <c r="F405" s="91"/>
      <c r="I405" s="123"/>
    </row>
    <row r="406" spans="2:9" ht="12">
      <c r="B406" s="91"/>
      <c r="C406" s="91"/>
      <c r="D406" s="91"/>
      <c r="E406" s="91"/>
      <c r="F406" s="91"/>
      <c r="I406" s="123"/>
    </row>
    <row r="407" spans="2:9" ht="12">
      <c r="B407" s="91"/>
      <c r="C407" s="91"/>
      <c r="D407" s="91"/>
      <c r="E407" s="91"/>
      <c r="F407" s="91"/>
      <c r="I407" s="123"/>
    </row>
    <row r="408" spans="2:9" ht="12">
      <c r="B408" s="91"/>
      <c r="C408" s="91"/>
      <c r="D408" s="91"/>
      <c r="E408" s="91"/>
      <c r="F408" s="91"/>
      <c r="I408" s="123"/>
    </row>
    <row r="409" spans="2:9" ht="12">
      <c r="B409" s="91"/>
      <c r="C409" s="91"/>
      <c r="D409" s="91"/>
      <c r="E409" s="91"/>
      <c r="F409" s="91"/>
      <c r="I409" s="123"/>
    </row>
    <row r="410" spans="2:9" ht="12">
      <c r="B410" s="91"/>
      <c r="C410" s="91"/>
      <c r="D410" s="91"/>
      <c r="E410" s="91"/>
      <c r="F410" s="91"/>
      <c r="I410" s="123"/>
    </row>
    <row r="411" spans="2:9" ht="12">
      <c r="B411" s="91"/>
      <c r="C411" s="91"/>
      <c r="D411" s="91"/>
      <c r="E411" s="91"/>
      <c r="F411" s="91"/>
      <c r="I411" s="123"/>
    </row>
    <row r="412" spans="2:9" ht="12">
      <c r="B412" s="91"/>
      <c r="C412" s="91"/>
      <c r="D412" s="91"/>
      <c r="E412" s="91"/>
      <c r="F412" s="91"/>
      <c r="I412" s="123"/>
    </row>
    <row r="413" spans="2:9" ht="12">
      <c r="B413" s="91"/>
      <c r="C413" s="91"/>
      <c r="D413" s="91"/>
      <c r="E413" s="91"/>
      <c r="F413" s="91"/>
      <c r="I413" s="123"/>
    </row>
    <row r="414" spans="2:9" ht="12">
      <c r="B414" s="91"/>
      <c r="C414" s="91"/>
      <c r="D414" s="91"/>
      <c r="E414" s="91"/>
      <c r="F414" s="91"/>
      <c r="I414" s="123"/>
    </row>
    <row r="415" spans="2:9" ht="12">
      <c r="B415" s="91"/>
      <c r="C415" s="91"/>
      <c r="D415" s="91"/>
      <c r="E415" s="91"/>
      <c r="F415" s="91"/>
      <c r="I415" s="123"/>
    </row>
    <row r="416" spans="2:9" ht="12">
      <c r="B416" s="91"/>
      <c r="C416" s="91"/>
      <c r="D416" s="91"/>
      <c r="E416" s="91"/>
      <c r="F416" s="91"/>
      <c r="I416" s="123"/>
    </row>
    <row r="417" spans="2:9" ht="12">
      <c r="B417" s="91"/>
      <c r="C417" s="91"/>
      <c r="D417" s="91"/>
      <c r="E417" s="91"/>
      <c r="F417" s="91"/>
      <c r="I417" s="123"/>
    </row>
    <row r="418" spans="2:9" ht="12">
      <c r="B418" s="91"/>
      <c r="C418" s="91"/>
      <c r="D418" s="91"/>
      <c r="E418" s="91"/>
      <c r="F418" s="91"/>
      <c r="I418" s="123"/>
    </row>
    <row r="419" spans="2:9" ht="12">
      <c r="B419" s="91"/>
      <c r="C419" s="91"/>
      <c r="D419" s="91"/>
      <c r="E419" s="91"/>
      <c r="F419" s="91"/>
      <c r="I419" s="123"/>
    </row>
    <row r="420" spans="2:9" ht="12">
      <c r="B420" s="91"/>
      <c r="C420" s="91"/>
      <c r="D420" s="91"/>
      <c r="E420" s="91"/>
      <c r="F420" s="91"/>
      <c r="I420" s="123"/>
    </row>
    <row r="421" spans="2:9" ht="12">
      <c r="B421" s="91"/>
      <c r="C421" s="91"/>
      <c r="D421" s="91"/>
      <c r="E421" s="91"/>
      <c r="F421" s="91"/>
      <c r="I421" s="123"/>
    </row>
    <row r="422" spans="2:9" ht="12">
      <c r="B422" s="91"/>
      <c r="C422" s="91"/>
      <c r="D422" s="91"/>
      <c r="E422" s="91"/>
      <c r="F422" s="91"/>
      <c r="I422" s="123"/>
    </row>
    <row r="423" spans="2:9" ht="12">
      <c r="B423" s="91"/>
      <c r="C423" s="91"/>
      <c r="D423" s="91"/>
      <c r="E423" s="91"/>
      <c r="F423" s="91"/>
      <c r="I423" s="123"/>
    </row>
    <row r="424" spans="2:9" ht="12">
      <c r="B424" s="91"/>
      <c r="C424" s="91"/>
      <c r="D424" s="91"/>
      <c r="E424" s="91"/>
      <c r="F424" s="91"/>
      <c r="I424" s="123"/>
    </row>
    <row r="425" spans="2:9" ht="12">
      <c r="B425" s="91"/>
      <c r="C425" s="91"/>
      <c r="D425" s="91"/>
      <c r="E425" s="91"/>
      <c r="F425" s="91"/>
      <c r="I425" s="123"/>
    </row>
    <row r="426" spans="2:9" ht="12">
      <c r="B426" s="91"/>
      <c r="C426" s="91"/>
      <c r="D426" s="91"/>
      <c r="E426" s="91"/>
      <c r="F426" s="91"/>
      <c r="I426" s="123"/>
    </row>
    <row r="427" spans="2:9" ht="12">
      <c r="B427" s="91"/>
      <c r="C427" s="91"/>
      <c r="D427" s="91"/>
      <c r="E427" s="91"/>
      <c r="F427" s="91"/>
      <c r="I427" s="123"/>
    </row>
    <row r="428" spans="2:9" ht="12">
      <c r="B428" s="91"/>
      <c r="C428" s="91"/>
      <c r="D428" s="91"/>
      <c r="E428" s="91"/>
      <c r="F428" s="91"/>
      <c r="I428" s="123"/>
    </row>
    <row r="429" spans="2:9" ht="12">
      <c r="B429" s="91"/>
      <c r="C429" s="91"/>
      <c r="D429" s="91"/>
      <c r="E429" s="91"/>
      <c r="F429" s="91"/>
      <c r="I429" s="123"/>
    </row>
    <row r="430" spans="2:9" ht="12">
      <c r="B430" s="91"/>
      <c r="C430" s="91"/>
      <c r="D430" s="91"/>
      <c r="E430" s="91"/>
      <c r="F430" s="91"/>
      <c r="I430" s="123"/>
    </row>
    <row r="431" spans="2:9" ht="12">
      <c r="B431" s="91"/>
      <c r="C431" s="91"/>
      <c r="D431" s="91"/>
      <c r="E431" s="91"/>
      <c r="F431" s="91"/>
      <c r="I431" s="123"/>
    </row>
    <row r="432" spans="2:9" ht="12">
      <c r="B432" s="91"/>
      <c r="C432" s="91"/>
      <c r="D432" s="91"/>
      <c r="E432" s="91"/>
      <c r="F432" s="91"/>
      <c r="I432" s="123"/>
    </row>
    <row r="433" spans="2:9" ht="12">
      <c r="B433" s="91"/>
      <c r="C433" s="91"/>
      <c r="D433" s="91"/>
      <c r="E433" s="91"/>
      <c r="F433" s="91"/>
      <c r="I433" s="123"/>
    </row>
    <row r="434" spans="2:9" ht="12">
      <c r="B434" s="91"/>
      <c r="C434" s="91"/>
      <c r="D434" s="91"/>
      <c r="E434" s="91"/>
      <c r="F434" s="91"/>
      <c r="I434" s="123"/>
    </row>
    <row r="435" spans="2:9" ht="12">
      <c r="B435" s="91"/>
      <c r="C435" s="91"/>
      <c r="D435" s="91"/>
      <c r="E435" s="91"/>
      <c r="F435" s="91"/>
      <c r="I435" s="123"/>
    </row>
    <row r="436" spans="2:9" ht="12">
      <c r="B436" s="91"/>
      <c r="C436" s="91"/>
      <c r="D436" s="91"/>
      <c r="E436" s="91"/>
      <c r="F436" s="91"/>
      <c r="I436" s="123"/>
    </row>
    <row r="437" spans="2:9" ht="12">
      <c r="B437" s="91"/>
      <c r="C437" s="91"/>
      <c r="D437" s="91"/>
      <c r="E437" s="91"/>
      <c r="F437" s="91"/>
      <c r="I437" s="123"/>
    </row>
    <row r="438" spans="2:9" ht="12">
      <c r="B438" s="91"/>
      <c r="C438" s="91"/>
      <c r="D438" s="91"/>
      <c r="E438" s="91"/>
      <c r="F438" s="91"/>
      <c r="I438" s="123"/>
    </row>
    <row r="439" spans="2:9" ht="12">
      <c r="B439" s="91"/>
      <c r="C439" s="91"/>
      <c r="D439" s="91"/>
      <c r="E439" s="91"/>
      <c r="F439" s="91"/>
      <c r="I439" s="123"/>
    </row>
    <row r="440" spans="2:9" ht="12">
      <c r="B440" s="91"/>
      <c r="C440" s="91"/>
      <c r="D440" s="91"/>
      <c r="E440" s="91"/>
      <c r="F440" s="91"/>
      <c r="I440" s="123"/>
    </row>
    <row r="441" spans="2:9" ht="12">
      <c r="B441" s="91"/>
      <c r="C441" s="91"/>
      <c r="D441" s="91"/>
      <c r="E441" s="91"/>
      <c r="F441" s="91"/>
      <c r="I441" s="123"/>
    </row>
    <row r="442" spans="2:9" ht="12">
      <c r="B442" s="91"/>
      <c r="C442" s="91"/>
      <c r="D442" s="91"/>
      <c r="E442" s="91"/>
      <c r="F442" s="91"/>
      <c r="I442" s="123"/>
    </row>
    <row r="443" spans="2:9" ht="12">
      <c r="B443" s="91"/>
      <c r="C443" s="91"/>
      <c r="D443" s="91"/>
      <c r="E443" s="91"/>
      <c r="F443" s="91"/>
      <c r="I443" s="123"/>
    </row>
    <row r="444" spans="2:9" ht="12">
      <c r="B444" s="91"/>
      <c r="C444" s="91"/>
      <c r="D444" s="91"/>
      <c r="E444" s="91"/>
      <c r="F444" s="91"/>
      <c r="I444" s="123"/>
    </row>
    <row r="445" spans="2:9" ht="12">
      <c r="B445" s="91"/>
      <c r="C445" s="91"/>
      <c r="D445" s="91"/>
      <c r="E445" s="91"/>
      <c r="F445" s="91"/>
      <c r="I445" s="123"/>
    </row>
    <row r="446" spans="2:9" ht="12">
      <c r="B446" s="91"/>
      <c r="C446" s="91"/>
      <c r="D446" s="91"/>
      <c r="E446" s="91"/>
      <c r="F446" s="91"/>
      <c r="I446" s="123"/>
    </row>
    <row r="447" spans="2:9" ht="12">
      <c r="B447" s="91"/>
      <c r="C447" s="91"/>
      <c r="D447" s="91"/>
      <c r="E447" s="91"/>
      <c r="F447" s="91"/>
      <c r="I447" s="123"/>
    </row>
    <row r="448" spans="2:9" ht="12">
      <c r="B448" s="91"/>
      <c r="C448" s="91"/>
      <c r="D448" s="91"/>
      <c r="E448" s="91"/>
      <c r="F448" s="91"/>
      <c r="I448" s="123"/>
    </row>
    <row r="449" spans="2:9" ht="12">
      <c r="B449" s="91"/>
      <c r="C449" s="91"/>
      <c r="D449" s="91"/>
      <c r="E449" s="91"/>
      <c r="F449" s="91"/>
      <c r="I449" s="123"/>
    </row>
    <row r="450" spans="2:9" ht="12">
      <c r="B450" s="91"/>
      <c r="C450" s="91"/>
      <c r="D450" s="91"/>
      <c r="E450" s="91"/>
      <c r="F450" s="91"/>
      <c r="I450" s="123"/>
    </row>
    <row r="451" spans="2:9" ht="12">
      <c r="B451" s="91"/>
      <c r="C451" s="91"/>
      <c r="D451" s="91"/>
      <c r="E451" s="91"/>
      <c r="F451" s="91"/>
      <c r="I451" s="123"/>
    </row>
    <row r="452" spans="2:9" ht="12">
      <c r="B452" s="91"/>
      <c r="C452" s="91"/>
      <c r="D452" s="91"/>
      <c r="E452" s="91"/>
      <c r="F452" s="91"/>
      <c r="I452" s="123"/>
    </row>
    <row r="453" spans="2:9" ht="12">
      <c r="B453" s="91"/>
      <c r="C453" s="91"/>
      <c r="D453" s="91"/>
      <c r="E453" s="91"/>
      <c r="F453" s="91"/>
      <c r="I453" s="123"/>
    </row>
    <row r="454" spans="2:9" ht="12">
      <c r="B454" s="91"/>
      <c r="C454" s="91"/>
      <c r="D454" s="91"/>
      <c r="E454" s="91"/>
      <c r="F454" s="91"/>
      <c r="I454" s="123"/>
    </row>
    <row r="455" spans="2:9" ht="12">
      <c r="B455" s="91"/>
      <c r="C455" s="91"/>
      <c r="D455" s="91"/>
      <c r="E455" s="91"/>
      <c r="F455" s="91"/>
      <c r="I455" s="123"/>
    </row>
    <row r="456" spans="2:9" ht="12">
      <c r="B456" s="91"/>
      <c r="C456" s="91"/>
      <c r="D456" s="91"/>
      <c r="E456" s="91"/>
      <c r="F456" s="91"/>
      <c r="I456" s="123"/>
    </row>
    <row r="457" spans="2:9" ht="12">
      <c r="B457" s="91"/>
      <c r="C457" s="91"/>
      <c r="D457" s="91"/>
      <c r="E457" s="91"/>
      <c r="F457" s="91"/>
      <c r="I457" s="123"/>
    </row>
    <row r="458" spans="2:9" ht="12">
      <c r="B458" s="91"/>
      <c r="C458" s="91"/>
      <c r="D458" s="91"/>
      <c r="E458" s="91"/>
      <c r="F458" s="91"/>
      <c r="I458" s="123"/>
    </row>
    <row r="459" spans="2:9" ht="12">
      <c r="B459" s="91"/>
      <c r="C459" s="91"/>
      <c r="D459" s="91"/>
      <c r="E459" s="91"/>
      <c r="F459" s="91"/>
      <c r="I459" s="123"/>
    </row>
    <row r="460" spans="2:9" ht="12">
      <c r="B460" s="91"/>
      <c r="C460" s="91"/>
      <c r="D460" s="91"/>
      <c r="E460" s="91"/>
      <c r="F460" s="91"/>
      <c r="I460" s="123"/>
    </row>
    <row r="461" spans="2:9" ht="12">
      <c r="B461" s="91"/>
      <c r="C461" s="91"/>
      <c r="D461" s="91"/>
      <c r="E461" s="91"/>
      <c r="F461" s="91"/>
      <c r="I461" s="123"/>
    </row>
    <row r="462" spans="2:9" ht="12">
      <c r="B462" s="91"/>
      <c r="C462" s="91"/>
      <c r="D462" s="91"/>
      <c r="E462" s="91"/>
      <c r="F462" s="91"/>
      <c r="I462" s="123"/>
    </row>
    <row r="463" spans="2:9" ht="12">
      <c r="B463" s="91"/>
      <c r="C463" s="91"/>
      <c r="D463" s="91"/>
      <c r="E463" s="91"/>
      <c r="F463" s="91"/>
      <c r="I463" s="123"/>
    </row>
    <row r="464" spans="2:9" ht="12">
      <c r="B464" s="91"/>
      <c r="C464" s="91"/>
      <c r="D464" s="91"/>
      <c r="E464" s="91"/>
      <c r="F464" s="91"/>
      <c r="I464" s="123"/>
    </row>
    <row r="465" spans="2:9" ht="12">
      <c r="B465" s="91"/>
      <c r="C465" s="91"/>
      <c r="D465" s="91"/>
      <c r="E465" s="91"/>
      <c r="F465" s="91"/>
      <c r="I465" s="123"/>
    </row>
    <row r="466" spans="2:9" ht="12">
      <c r="B466" s="91"/>
      <c r="C466" s="91"/>
      <c r="D466" s="91"/>
      <c r="E466" s="91"/>
      <c r="F466" s="91"/>
      <c r="I466" s="123"/>
    </row>
    <row r="467" spans="2:9" ht="12">
      <c r="B467" s="91"/>
      <c r="C467" s="91"/>
      <c r="D467" s="91"/>
      <c r="E467" s="91"/>
      <c r="F467" s="91"/>
      <c r="I467" s="123"/>
    </row>
    <row r="468" spans="2:9" ht="12">
      <c r="B468" s="91"/>
      <c r="C468" s="91"/>
      <c r="D468" s="91"/>
      <c r="E468" s="91"/>
      <c r="F468" s="91"/>
      <c r="I468" s="123"/>
    </row>
    <row r="469" spans="2:9" ht="12">
      <c r="B469" s="91"/>
      <c r="C469" s="91"/>
      <c r="D469" s="91"/>
      <c r="E469" s="91"/>
      <c r="F469" s="91"/>
      <c r="I469" s="123"/>
    </row>
    <row r="470" spans="2:9" ht="12">
      <c r="B470" s="91"/>
      <c r="C470" s="91"/>
      <c r="D470" s="91"/>
      <c r="E470" s="91"/>
      <c r="F470" s="91"/>
      <c r="I470" s="123"/>
    </row>
    <row r="471" spans="2:9" ht="12">
      <c r="B471" s="91"/>
      <c r="C471" s="91"/>
      <c r="D471" s="91"/>
      <c r="E471" s="91"/>
      <c r="F471" s="91"/>
      <c r="I471" s="123"/>
    </row>
    <row r="472" spans="2:9" ht="12">
      <c r="B472" s="91"/>
      <c r="C472" s="91"/>
      <c r="D472" s="91"/>
      <c r="E472" s="91"/>
      <c r="F472" s="91"/>
      <c r="I472" s="123"/>
    </row>
    <row r="473" spans="2:9" ht="12">
      <c r="B473" s="91"/>
      <c r="C473" s="91"/>
      <c r="D473" s="91"/>
      <c r="E473" s="91"/>
      <c r="F473" s="91"/>
      <c r="I473" s="123"/>
    </row>
    <row r="474" spans="2:9" ht="12">
      <c r="B474" s="91"/>
      <c r="C474" s="91"/>
      <c r="D474" s="91"/>
      <c r="E474" s="91"/>
      <c r="F474" s="91"/>
      <c r="I474" s="123"/>
    </row>
    <row r="475" spans="2:9" ht="12">
      <c r="B475" s="91"/>
      <c r="C475" s="91"/>
      <c r="D475" s="91"/>
      <c r="E475" s="91"/>
      <c r="F475" s="91"/>
      <c r="I475" s="123"/>
    </row>
    <row r="476" spans="2:9" ht="12">
      <c r="B476" s="91"/>
      <c r="C476" s="91"/>
      <c r="D476" s="91"/>
      <c r="E476" s="91"/>
      <c r="F476" s="91"/>
      <c r="I476" s="123"/>
    </row>
    <row r="477" spans="2:9" ht="12">
      <c r="B477" s="91"/>
      <c r="C477" s="91"/>
      <c r="D477" s="91"/>
      <c r="E477" s="91"/>
      <c r="F477" s="91"/>
      <c r="I477" s="123"/>
    </row>
    <row r="478" spans="2:9" ht="12">
      <c r="B478" s="91"/>
      <c r="C478" s="91"/>
      <c r="D478" s="91"/>
      <c r="E478" s="91"/>
      <c r="F478" s="91"/>
      <c r="I478" s="123"/>
    </row>
    <row r="479" spans="2:9" ht="12">
      <c r="B479" s="91"/>
      <c r="C479" s="91"/>
      <c r="D479" s="91"/>
      <c r="E479" s="91"/>
      <c r="F479" s="91"/>
      <c r="I479" s="123"/>
    </row>
    <row r="480" spans="2:9" ht="12">
      <c r="B480" s="91"/>
      <c r="C480" s="91"/>
      <c r="D480" s="91"/>
      <c r="E480" s="91"/>
      <c r="F480" s="91"/>
      <c r="I480" s="123"/>
    </row>
    <row r="481" spans="2:9" ht="12">
      <c r="B481" s="91"/>
      <c r="C481" s="91"/>
      <c r="D481" s="91"/>
      <c r="E481" s="91"/>
      <c r="F481" s="91"/>
      <c r="I481" s="123"/>
    </row>
    <row r="482" spans="2:9" ht="12">
      <c r="B482" s="91"/>
      <c r="C482" s="91"/>
      <c r="D482" s="91"/>
      <c r="E482" s="91"/>
      <c r="F482" s="91"/>
      <c r="I482" s="123"/>
    </row>
    <row r="483" spans="2:9" ht="12">
      <c r="B483" s="91"/>
      <c r="C483" s="91"/>
      <c r="D483" s="91"/>
      <c r="E483" s="91"/>
      <c r="F483" s="91"/>
      <c r="I483" s="123"/>
    </row>
    <row r="484" spans="2:9" ht="12">
      <c r="B484" s="91"/>
      <c r="C484" s="91"/>
      <c r="D484" s="91"/>
      <c r="E484" s="91"/>
      <c r="F484" s="91"/>
      <c r="I484" s="123"/>
    </row>
    <row r="485" spans="2:9" ht="12">
      <c r="B485" s="91"/>
      <c r="C485" s="91"/>
      <c r="D485" s="91"/>
      <c r="E485" s="91"/>
      <c r="F485" s="91"/>
      <c r="I485" s="123"/>
    </row>
    <row r="486" spans="2:9" ht="12">
      <c r="B486" s="91"/>
      <c r="C486" s="91"/>
      <c r="D486" s="91"/>
      <c r="E486" s="91"/>
      <c r="F486" s="91"/>
      <c r="I486" s="123"/>
    </row>
    <row r="487" spans="2:9" ht="12">
      <c r="B487" s="91"/>
      <c r="C487" s="91"/>
      <c r="D487" s="91"/>
      <c r="E487" s="91"/>
      <c r="F487" s="91"/>
      <c r="I487" s="123"/>
    </row>
    <row r="488" spans="2:9" ht="12">
      <c r="B488" s="91"/>
      <c r="C488" s="91"/>
      <c r="D488" s="91"/>
      <c r="E488" s="91"/>
      <c r="F488" s="91"/>
      <c r="I488" s="123"/>
    </row>
    <row r="489" spans="2:9" ht="12">
      <c r="B489" s="91"/>
      <c r="C489" s="91"/>
      <c r="D489" s="91"/>
      <c r="E489" s="91"/>
      <c r="F489" s="91"/>
      <c r="I489" s="123"/>
    </row>
    <row r="490" spans="2:9" ht="12">
      <c r="B490" s="91"/>
      <c r="C490" s="91"/>
      <c r="D490" s="91"/>
      <c r="E490" s="91"/>
      <c r="F490" s="91"/>
      <c r="I490" s="123"/>
    </row>
    <row r="491" spans="2:9" ht="12">
      <c r="B491" s="91"/>
      <c r="C491" s="91"/>
      <c r="D491" s="91"/>
      <c r="E491" s="91"/>
      <c r="F491" s="91"/>
      <c r="I491" s="123"/>
    </row>
    <row r="492" spans="2:9" ht="12">
      <c r="B492" s="91"/>
      <c r="C492" s="91"/>
      <c r="D492" s="91"/>
      <c r="E492" s="91"/>
      <c r="F492" s="91"/>
      <c r="I492" s="123"/>
    </row>
    <row r="493" spans="2:9" ht="12">
      <c r="B493" s="91"/>
      <c r="C493" s="91"/>
      <c r="D493" s="91"/>
      <c r="E493" s="91"/>
      <c r="F493" s="91"/>
      <c r="I493" s="123"/>
    </row>
    <row r="494" spans="2:9" ht="12">
      <c r="B494" s="91"/>
      <c r="C494" s="91"/>
      <c r="D494" s="91"/>
      <c r="E494" s="91"/>
      <c r="F494" s="91"/>
      <c r="I494" s="123"/>
    </row>
    <row r="495" spans="2:9" ht="12">
      <c r="B495" s="91"/>
      <c r="C495" s="91"/>
      <c r="D495" s="91"/>
      <c r="E495" s="91"/>
      <c r="F495" s="91"/>
      <c r="I495" s="123"/>
    </row>
    <row r="496" spans="2:9" ht="12">
      <c r="B496" s="91"/>
      <c r="C496" s="91"/>
      <c r="D496" s="91"/>
      <c r="E496" s="91"/>
      <c r="F496" s="91"/>
      <c r="I496" s="123"/>
    </row>
    <row r="497" spans="2:9" ht="12">
      <c r="B497" s="91"/>
      <c r="C497" s="91"/>
      <c r="D497" s="91"/>
      <c r="E497" s="91"/>
      <c r="F497" s="91"/>
      <c r="I497" s="123"/>
    </row>
    <row r="498" spans="2:9" ht="12">
      <c r="B498" s="91"/>
      <c r="C498" s="91"/>
      <c r="D498" s="91"/>
      <c r="E498" s="91"/>
      <c r="F498" s="91"/>
      <c r="I498" s="123"/>
    </row>
    <row r="499" spans="2:9" ht="12">
      <c r="B499" s="91"/>
      <c r="C499" s="91"/>
      <c r="D499" s="91"/>
      <c r="E499" s="91"/>
      <c r="F499" s="91"/>
      <c r="I499" s="123"/>
    </row>
    <row r="500" spans="2:9" ht="12">
      <c r="B500" s="91"/>
      <c r="C500" s="91"/>
      <c r="D500" s="91"/>
      <c r="E500" s="91"/>
      <c r="F500" s="91"/>
      <c r="I500" s="123"/>
    </row>
    <row r="501" spans="2:9" ht="12">
      <c r="B501" s="91"/>
      <c r="C501" s="91"/>
      <c r="D501" s="91"/>
      <c r="E501" s="91"/>
      <c r="F501" s="91"/>
      <c r="I501" s="123"/>
    </row>
    <row r="502" spans="2:9" ht="12">
      <c r="B502" s="91"/>
      <c r="C502" s="91"/>
      <c r="D502" s="91"/>
      <c r="E502" s="91"/>
      <c r="F502" s="91"/>
      <c r="I502" s="123"/>
    </row>
    <row r="503" spans="2:9" ht="12">
      <c r="B503" s="91"/>
      <c r="C503" s="91"/>
      <c r="D503" s="91"/>
      <c r="E503" s="91"/>
      <c r="F503" s="91"/>
      <c r="I503" s="123"/>
    </row>
    <row r="504" spans="2:9" ht="12">
      <c r="B504" s="91"/>
      <c r="C504" s="91"/>
      <c r="D504" s="91"/>
      <c r="E504" s="91"/>
      <c r="F504" s="91"/>
      <c r="I504" s="123"/>
    </row>
    <row r="505" spans="2:9" ht="12">
      <c r="B505" s="91"/>
      <c r="C505" s="91"/>
      <c r="D505" s="91"/>
      <c r="E505" s="91"/>
      <c r="F505" s="91"/>
      <c r="I505" s="123"/>
    </row>
    <row r="506" spans="2:9" ht="12">
      <c r="B506" s="91"/>
      <c r="C506" s="91"/>
      <c r="D506" s="91"/>
      <c r="E506" s="91"/>
      <c r="F506" s="91"/>
      <c r="I506" s="123"/>
    </row>
    <row r="507" spans="2:9" ht="12">
      <c r="B507" s="91"/>
      <c r="C507" s="91"/>
      <c r="D507" s="91"/>
      <c r="E507" s="91"/>
      <c r="F507" s="91"/>
      <c r="I507" s="123"/>
    </row>
    <row r="508" spans="2:9" ht="12">
      <c r="B508" s="91"/>
      <c r="C508" s="91"/>
      <c r="D508" s="91"/>
      <c r="E508" s="91"/>
      <c r="F508" s="91"/>
      <c r="I508" s="123"/>
    </row>
    <row r="509" spans="2:9" ht="12">
      <c r="B509" s="91"/>
      <c r="C509" s="91"/>
      <c r="D509" s="91"/>
      <c r="E509" s="91"/>
      <c r="F509" s="91"/>
      <c r="I509" s="123"/>
    </row>
    <row r="510" spans="2:9" ht="12">
      <c r="B510" s="91"/>
      <c r="C510" s="91"/>
      <c r="D510" s="91"/>
      <c r="E510" s="91"/>
      <c r="F510" s="91"/>
      <c r="I510" s="123"/>
    </row>
    <row r="511" spans="2:9" ht="12">
      <c r="B511" s="91"/>
      <c r="C511" s="91"/>
      <c r="D511" s="91"/>
      <c r="E511" s="91"/>
      <c r="F511" s="91"/>
      <c r="I511" s="123"/>
    </row>
    <row r="512" spans="2:9" ht="12">
      <c r="B512" s="91"/>
      <c r="C512" s="91"/>
      <c r="D512" s="91"/>
      <c r="E512" s="91"/>
      <c r="F512" s="91"/>
      <c r="I512" s="123"/>
    </row>
    <row r="513" spans="2:9" ht="12">
      <c r="B513" s="91"/>
      <c r="C513" s="91"/>
      <c r="D513" s="91"/>
      <c r="E513" s="91"/>
      <c r="F513" s="91"/>
      <c r="I513" s="123"/>
    </row>
    <row r="514" spans="2:9" ht="12">
      <c r="B514" s="91"/>
      <c r="C514" s="91"/>
      <c r="D514" s="91"/>
      <c r="E514" s="91"/>
      <c r="F514" s="91"/>
      <c r="I514" s="123"/>
    </row>
    <row r="515" spans="2:9" ht="12">
      <c r="B515" s="91"/>
      <c r="C515" s="91"/>
      <c r="D515" s="91"/>
      <c r="E515" s="91"/>
      <c r="F515" s="91"/>
      <c r="I515" s="123"/>
    </row>
    <row r="516" spans="2:9" ht="12">
      <c r="B516" s="91"/>
      <c r="C516" s="91"/>
      <c r="D516" s="91"/>
      <c r="E516" s="91"/>
      <c r="F516" s="91"/>
      <c r="I516" s="123"/>
    </row>
    <row r="517" spans="2:9" ht="12">
      <c r="B517" s="91"/>
      <c r="C517" s="91"/>
      <c r="D517" s="91"/>
      <c r="E517" s="91"/>
      <c r="F517" s="91"/>
      <c r="I517" s="123"/>
    </row>
    <row r="518" spans="2:9" ht="12">
      <c r="B518" s="91"/>
      <c r="C518" s="91"/>
      <c r="D518" s="91"/>
      <c r="E518" s="91"/>
      <c r="F518" s="91"/>
      <c r="I518" s="123"/>
    </row>
    <row r="519" spans="2:9" ht="12">
      <c r="B519" s="91"/>
      <c r="C519" s="91"/>
      <c r="D519" s="91"/>
      <c r="E519" s="91"/>
      <c r="F519" s="91"/>
      <c r="I519" s="123"/>
    </row>
    <row r="520" spans="2:9" ht="12">
      <c r="B520" s="91"/>
      <c r="C520" s="91"/>
      <c r="D520" s="91"/>
      <c r="E520" s="91"/>
      <c r="F520" s="91"/>
      <c r="I520" s="123"/>
    </row>
    <row r="521" spans="2:9" ht="12">
      <c r="B521" s="91"/>
      <c r="C521" s="91"/>
      <c r="D521" s="91"/>
      <c r="E521" s="91"/>
      <c r="F521" s="91"/>
      <c r="I521" s="123"/>
    </row>
    <row r="522" spans="2:9" ht="12">
      <c r="B522" s="91"/>
      <c r="C522" s="91"/>
      <c r="D522" s="91"/>
      <c r="E522" s="91"/>
      <c r="F522" s="91"/>
      <c r="I522" s="123"/>
    </row>
    <row r="523" spans="2:9" ht="12">
      <c r="B523" s="91"/>
      <c r="C523" s="91"/>
      <c r="D523" s="91"/>
      <c r="E523" s="91"/>
      <c r="F523" s="91"/>
      <c r="I523" s="123"/>
    </row>
    <row r="524" spans="2:9" ht="12">
      <c r="B524" s="91"/>
      <c r="C524" s="91"/>
      <c r="D524" s="91"/>
      <c r="E524" s="91"/>
      <c r="F524" s="91"/>
      <c r="I524" s="123"/>
    </row>
    <row r="525" spans="2:9" ht="12">
      <c r="B525" s="91"/>
      <c r="C525" s="91"/>
      <c r="D525" s="91"/>
      <c r="E525" s="91"/>
      <c r="F525" s="91"/>
      <c r="I525" s="123"/>
    </row>
    <row r="526" spans="2:9" ht="12">
      <c r="B526" s="91"/>
      <c r="C526" s="91"/>
      <c r="D526" s="91"/>
      <c r="E526" s="91"/>
      <c r="F526" s="91"/>
      <c r="I526" s="123"/>
    </row>
    <row r="527" spans="2:9" ht="12">
      <c r="B527" s="91"/>
      <c r="C527" s="91"/>
      <c r="D527" s="91"/>
      <c r="E527" s="91"/>
      <c r="F527" s="91"/>
      <c r="I527" s="123"/>
    </row>
    <row r="528" spans="2:9" ht="12">
      <c r="B528" s="91"/>
      <c r="C528" s="91"/>
      <c r="D528" s="91"/>
      <c r="E528" s="91"/>
      <c r="F528" s="91"/>
      <c r="I528" s="123"/>
    </row>
    <row r="529" spans="2:9" ht="12">
      <c r="B529" s="91"/>
      <c r="C529" s="91"/>
      <c r="D529" s="91"/>
      <c r="E529" s="91"/>
      <c r="F529" s="91"/>
      <c r="I529" s="123"/>
    </row>
    <row r="530" spans="2:9" ht="12">
      <c r="B530" s="91"/>
      <c r="C530" s="91"/>
      <c r="D530" s="91"/>
      <c r="E530" s="91"/>
      <c r="F530" s="91"/>
      <c r="I530" s="123"/>
    </row>
    <row r="531" spans="2:9" ht="12">
      <c r="B531" s="91"/>
      <c r="C531" s="91"/>
      <c r="D531" s="91"/>
      <c r="E531" s="91"/>
      <c r="F531" s="91"/>
      <c r="I531" s="123"/>
    </row>
    <row r="532" spans="2:9" ht="12">
      <c r="B532" s="91"/>
      <c r="C532" s="91"/>
      <c r="D532" s="91"/>
      <c r="E532" s="91"/>
      <c r="F532" s="91"/>
      <c r="I532" s="123"/>
    </row>
    <row r="533" spans="2:9" ht="12">
      <c r="B533" s="91"/>
      <c r="C533" s="91"/>
      <c r="D533" s="91"/>
      <c r="E533" s="91"/>
      <c r="F533" s="91"/>
      <c r="I533" s="123"/>
    </row>
    <row r="534" spans="2:9" ht="12">
      <c r="B534" s="91"/>
      <c r="C534" s="91"/>
      <c r="D534" s="91"/>
      <c r="E534" s="91"/>
      <c r="F534" s="91"/>
      <c r="I534" s="123"/>
    </row>
    <row r="535" spans="2:9" ht="12">
      <c r="B535" s="91"/>
      <c r="C535" s="91"/>
      <c r="D535" s="91"/>
      <c r="E535" s="91"/>
      <c r="F535" s="91"/>
      <c r="I535" s="123"/>
    </row>
    <row r="536" spans="2:9" ht="12">
      <c r="B536" s="91"/>
      <c r="C536" s="91"/>
      <c r="D536" s="91"/>
      <c r="E536" s="91"/>
      <c r="F536" s="91"/>
      <c r="I536" s="123"/>
    </row>
    <row r="537" spans="2:9" ht="12">
      <c r="B537" s="91"/>
      <c r="C537" s="91"/>
      <c r="D537" s="91"/>
      <c r="E537" s="91"/>
      <c r="F537" s="91"/>
      <c r="I537" s="123"/>
    </row>
    <row r="538" spans="2:9" ht="12">
      <c r="B538" s="91"/>
      <c r="C538" s="91"/>
      <c r="D538" s="91"/>
      <c r="E538" s="91"/>
      <c r="F538" s="91"/>
      <c r="I538" s="123"/>
    </row>
    <row r="539" spans="2:9" ht="12">
      <c r="B539" s="91"/>
      <c r="C539" s="91"/>
      <c r="D539" s="91"/>
      <c r="E539" s="91"/>
      <c r="F539" s="91"/>
      <c r="I539" s="123"/>
    </row>
    <row r="540" spans="2:9" ht="12">
      <c r="B540" s="91"/>
      <c r="C540" s="91"/>
      <c r="D540" s="91"/>
      <c r="E540" s="91"/>
      <c r="F540" s="91"/>
      <c r="I540" s="123"/>
    </row>
    <row r="541" spans="2:9" ht="12">
      <c r="B541" s="91"/>
      <c r="C541" s="91"/>
      <c r="D541" s="91"/>
      <c r="E541" s="91"/>
      <c r="F541" s="91"/>
      <c r="I541" s="123"/>
    </row>
    <row r="542" spans="2:9" ht="12">
      <c r="B542" s="91"/>
      <c r="C542" s="91"/>
      <c r="D542" s="91"/>
      <c r="E542" s="91"/>
      <c r="F542" s="91"/>
      <c r="I542" s="123"/>
    </row>
    <row r="543" spans="2:9" ht="12">
      <c r="B543" s="91"/>
      <c r="C543" s="91"/>
      <c r="D543" s="91"/>
      <c r="E543" s="91"/>
      <c r="F543" s="91"/>
      <c r="I543" s="123"/>
    </row>
    <row r="544" spans="2:9" ht="12">
      <c r="B544" s="91"/>
      <c r="C544" s="91"/>
      <c r="D544" s="91"/>
      <c r="E544" s="91"/>
      <c r="F544" s="91"/>
      <c r="I544" s="123"/>
    </row>
    <row r="545" spans="2:9" ht="12">
      <c r="B545" s="91"/>
      <c r="C545" s="91"/>
      <c r="D545" s="91"/>
      <c r="E545" s="91"/>
      <c r="F545" s="91"/>
      <c r="I545" s="123"/>
    </row>
    <row r="546" spans="2:9" ht="12">
      <c r="B546" s="91"/>
      <c r="C546" s="91"/>
      <c r="D546" s="91"/>
      <c r="E546" s="91"/>
      <c r="F546" s="91"/>
      <c r="I546" s="123"/>
    </row>
    <row r="547" spans="2:9" ht="12">
      <c r="B547" s="91"/>
      <c r="C547" s="91"/>
      <c r="D547" s="91"/>
      <c r="E547" s="91"/>
      <c r="F547" s="91"/>
      <c r="I547" s="123"/>
    </row>
    <row r="548" spans="2:9" ht="12">
      <c r="B548" s="91"/>
      <c r="C548" s="91"/>
      <c r="D548" s="91"/>
      <c r="E548" s="91"/>
      <c r="F548" s="91"/>
      <c r="I548" s="123"/>
    </row>
    <row r="549" spans="2:9" ht="12">
      <c r="B549" s="91"/>
      <c r="C549" s="91"/>
      <c r="D549" s="91"/>
      <c r="E549" s="91"/>
      <c r="F549" s="91"/>
      <c r="I549" s="123"/>
    </row>
    <row r="550" spans="2:9" ht="12">
      <c r="B550" s="91"/>
      <c r="C550" s="91"/>
      <c r="D550" s="91"/>
      <c r="E550" s="91"/>
      <c r="F550" s="91"/>
      <c r="I550" s="123"/>
    </row>
    <row r="551" spans="2:9" ht="12">
      <c r="B551" s="91"/>
      <c r="C551" s="91"/>
      <c r="D551" s="91"/>
      <c r="E551" s="91"/>
      <c r="F551" s="91"/>
      <c r="I551" s="123"/>
    </row>
    <row r="552" spans="2:9" ht="12">
      <c r="B552" s="91"/>
      <c r="C552" s="91"/>
      <c r="D552" s="91"/>
      <c r="E552" s="91"/>
      <c r="F552" s="91"/>
      <c r="I552" s="123"/>
    </row>
    <row r="553" spans="2:9" ht="12">
      <c r="B553" s="91"/>
      <c r="C553" s="91"/>
      <c r="D553" s="91"/>
      <c r="E553" s="91"/>
      <c r="F553" s="91"/>
      <c r="I553" s="123"/>
    </row>
    <row r="554" spans="2:9" ht="12">
      <c r="B554" s="91"/>
      <c r="C554" s="91"/>
      <c r="D554" s="91"/>
      <c r="E554" s="91"/>
      <c r="F554" s="91"/>
      <c r="I554" s="123"/>
    </row>
    <row r="555" spans="2:9" ht="12">
      <c r="B555" s="91"/>
      <c r="C555" s="91"/>
      <c r="D555" s="91"/>
      <c r="E555" s="91"/>
      <c r="F555" s="91"/>
      <c r="I555" s="123"/>
    </row>
    <row r="556" spans="2:9" ht="12">
      <c r="B556" s="91"/>
      <c r="C556" s="91"/>
      <c r="D556" s="91"/>
      <c r="E556" s="91"/>
      <c r="F556" s="91"/>
      <c r="I556" s="123"/>
    </row>
    <row r="557" spans="2:9" ht="12">
      <c r="B557" s="91"/>
      <c r="C557" s="91"/>
      <c r="D557" s="91"/>
      <c r="E557" s="91"/>
      <c r="F557" s="91"/>
      <c r="I557" s="123"/>
    </row>
    <row r="558" spans="2:9" ht="12">
      <c r="B558" s="91"/>
      <c r="C558" s="91"/>
      <c r="D558" s="91"/>
      <c r="E558" s="91"/>
      <c r="F558" s="91"/>
      <c r="I558" s="123"/>
    </row>
    <row r="559" spans="2:9" ht="12">
      <c r="B559" s="91"/>
      <c r="C559" s="91"/>
      <c r="D559" s="91"/>
      <c r="E559" s="91"/>
      <c r="F559" s="91"/>
      <c r="I559" s="123"/>
    </row>
    <row r="560" spans="2:9" ht="12">
      <c r="B560" s="91"/>
      <c r="C560" s="91"/>
      <c r="D560" s="91"/>
      <c r="E560" s="91"/>
      <c r="F560" s="91"/>
      <c r="I560" s="123"/>
    </row>
    <row r="561" spans="2:9" ht="12">
      <c r="B561" s="91"/>
      <c r="C561" s="91"/>
      <c r="D561" s="91"/>
      <c r="E561" s="91"/>
      <c r="F561" s="91"/>
      <c r="I561" s="123"/>
    </row>
    <row r="562" spans="2:9" ht="12">
      <c r="B562" s="91"/>
      <c r="C562" s="91"/>
      <c r="D562" s="91"/>
      <c r="E562" s="91"/>
      <c r="F562" s="91"/>
      <c r="I562" s="123"/>
    </row>
    <row r="563" spans="2:9" ht="12">
      <c r="B563" s="91"/>
      <c r="C563" s="91"/>
      <c r="D563" s="91"/>
      <c r="E563" s="91"/>
      <c r="F563" s="91"/>
      <c r="I563" s="123"/>
    </row>
    <row r="564" spans="2:9" ht="12">
      <c r="B564" s="91"/>
      <c r="C564" s="91"/>
      <c r="D564" s="91"/>
      <c r="E564" s="91"/>
      <c r="F564" s="91"/>
      <c r="I564" s="123"/>
    </row>
    <row r="565" spans="2:9" ht="12">
      <c r="B565" s="91"/>
      <c r="C565" s="91"/>
      <c r="D565" s="91"/>
      <c r="E565" s="91"/>
      <c r="F565" s="91"/>
      <c r="I565" s="123"/>
    </row>
    <row r="566" spans="2:9" ht="12">
      <c r="B566" s="91"/>
      <c r="C566" s="91"/>
      <c r="D566" s="91"/>
      <c r="E566" s="91"/>
      <c r="F566" s="91"/>
      <c r="I566" s="123"/>
    </row>
    <row r="567" spans="2:9" ht="12">
      <c r="B567" s="91"/>
      <c r="C567" s="91"/>
      <c r="D567" s="91"/>
      <c r="E567" s="91"/>
      <c r="F567" s="91"/>
      <c r="I567" s="123"/>
    </row>
    <row r="568" spans="2:9" ht="12">
      <c r="B568" s="91"/>
      <c r="C568" s="91"/>
      <c r="D568" s="91"/>
      <c r="E568" s="91"/>
      <c r="F568" s="91"/>
      <c r="I568" s="123"/>
    </row>
    <row r="569" spans="2:9" ht="12">
      <c r="B569" s="91"/>
      <c r="C569" s="91"/>
      <c r="D569" s="91"/>
      <c r="E569" s="91"/>
      <c r="F569" s="91"/>
      <c r="I569" s="123"/>
    </row>
    <row r="570" spans="2:9" ht="12">
      <c r="B570" s="91"/>
      <c r="C570" s="91"/>
      <c r="D570" s="91"/>
      <c r="E570" s="91"/>
      <c r="F570" s="91"/>
      <c r="I570" s="123"/>
    </row>
    <row r="571" spans="2:9" ht="12">
      <c r="B571" s="91"/>
      <c r="C571" s="91"/>
      <c r="D571" s="91"/>
      <c r="E571" s="91"/>
      <c r="F571" s="91"/>
      <c r="I571" s="123"/>
    </row>
    <row r="572" spans="2:9" ht="12">
      <c r="B572" s="91"/>
      <c r="C572" s="91"/>
      <c r="D572" s="91"/>
      <c r="E572" s="91"/>
      <c r="F572" s="91"/>
      <c r="I572" s="123"/>
    </row>
    <row r="573" spans="2:9" ht="12">
      <c r="B573" s="91"/>
      <c r="C573" s="91"/>
      <c r="D573" s="91"/>
      <c r="E573" s="91"/>
      <c r="F573" s="91"/>
      <c r="I573" s="123"/>
    </row>
    <row r="574" spans="2:9" ht="12">
      <c r="B574" s="91"/>
      <c r="C574" s="91"/>
      <c r="D574" s="91"/>
      <c r="E574" s="91"/>
      <c r="F574" s="91"/>
      <c r="I574" s="123"/>
    </row>
    <row r="575" spans="2:9" ht="12">
      <c r="B575" s="91"/>
      <c r="C575" s="91"/>
      <c r="D575" s="91"/>
      <c r="E575" s="91"/>
      <c r="F575" s="91"/>
      <c r="I575" s="123"/>
    </row>
    <row r="576" spans="2:9" ht="12">
      <c r="B576" s="91"/>
      <c r="C576" s="91"/>
      <c r="D576" s="91"/>
      <c r="E576" s="91"/>
      <c r="F576" s="91"/>
      <c r="I576" s="123"/>
    </row>
    <row r="577" spans="2:9" ht="12">
      <c r="B577" s="91"/>
      <c r="C577" s="91"/>
      <c r="D577" s="91"/>
      <c r="E577" s="91"/>
      <c r="F577" s="91"/>
      <c r="I577" s="123"/>
    </row>
    <row r="578" spans="2:9" ht="12">
      <c r="B578" s="91"/>
      <c r="C578" s="91"/>
      <c r="D578" s="91"/>
      <c r="E578" s="91"/>
      <c r="F578" s="91"/>
      <c r="I578" s="123"/>
    </row>
    <row r="579" spans="2:9" ht="12">
      <c r="B579" s="91"/>
      <c r="C579" s="91"/>
      <c r="D579" s="91"/>
      <c r="E579" s="91"/>
      <c r="F579" s="91"/>
      <c r="I579" s="123"/>
    </row>
    <row r="580" spans="2:9" ht="12">
      <c r="B580" s="91"/>
      <c r="C580" s="91"/>
      <c r="D580" s="91"/>
      <c r="E580" s="91"/>
      <c r="F580" s="91"/>
      <c r="I580" s="123"/>
    </row>
    <row r="581" spans="2:9" ht="12">
      <c r="B581" s="91"/>
      <c r="C581" s="91"/>
      <c r="D581" s="91"/>
      <c r="E581" s="91"/>
      <c r="F581" s="91"/>
      <c r="I581" s="123"/>
    </row>
    <row r="582" spans="2:9" ht="12">
      <c r="B582" s="91"/>
      <c r="C582" s="91"/>
      <c r="D582" s="91"/>
      <c r="E582" s="91"/>
      <c r="F582" s="91"/>
      <c r="I582" s="123"/>
    </row>
    <row r="583" spans="2:9" ht="12">
      <c r="B583" s="91"/>
      <c r="C583" s="91"/>
      <c r="D583" s="91"/>
      <c r="E583" s="91"/>
      <c r="F583" s="91"/>
      <c r="I583" s="123"/>
    </row>
    <row r="584" spans="2:9" ht="12">
      <c r="B584" s="91"/>
      <c r="C584" s="91"/>
      <c r="D584" s="91"/>
      <c r="E584" s="91"/>
      <c r="F584" s="91"/>
      <c r="I584" s="123"/>
    </row>
    <row r="585" spans="2:9" ht="12">
      <c r="B585" s="91"/>
      <c r="C585" s="91"/>
      <c r="D585" s="91"/>
      <c r="E585" s="91"/>
      <c r="F585" s="91"/>
      <c r="I585" s="123"/>
    </row>
    <row r="586" spans="2:9" ht="12">
      <c r="B586" s="91"/>
      <c r="C586" s="91"/>
      <c r="D586" s="91"/>
      <c r="E586" s="91"/>
      <c r="F586" s="91"/>
      <c r="I586" s="123"/>
    </row>
    <row r="587" spans="2:9" ht="12">
      <c r="B587" s="91"/>
      <c r="C587" s="91"/>
      <c r="D587" s="91"/>
      <c r="E587" s="91"/>
      <c r="F587" s="91"/>
      <c r="I587" s="123"/>
    </row>
    <row r="588" spans="2:9" ht="12">
      <c r="B588" s="91"/>
      <c r="C588" s="91"/>
      <c r="D588" s="91"/>
      <c r="E588" s="91"/>
      <c r="F588" s="91"/>
      <c r="I588" s="123"/>
    </row>
    <row r="589" spans="2:9" ht="12">
      <c r="B589" s="91"/>
      <c r="C589" s="91"/>
      <c r="D589" s="91"/>
      <c r="E589" s="91"/>
      <c r="F589" s="91"/>
      <c r="I589" s="123"/>
    </row>
    <row r="590" spans="2:9" ht="12">
      <c r="B590" s="91"/>
      <c r="C590" s="91"/>
      <c r="D590" s="91"/>
      <c r="E590" s="91"/>
      <c r="F590" s="91"/>
      <c r="I590" s="123"/>
    </row>
    <row r="591" spans="2:9" ht="12">
      <c r="B591" s="91"/>
      <c r="C591" s="91"/>
      <c r="D591" s="91"/>
      <c r="E591" s="91"/>
      <c r="F591" s="91"/>
      <c r="I591" s="123"/>
    </row>
    <row r="592" spans="2:9" ht="12">
      <c r="B592" s="91"/>
      <c r="C592" s="91"/>
      <c r="D592" s="91"/>
      <c r="E592" s="91"/>
      <c r="F592" s="91"/>
      <c r="I592" s="123"/>
    </row>
    <row r="593" spans="2:9" ht="12">
      <c r="B593" s="91"/>
      <c r="C593" s="91"/>
      <c r="D593" s="91"/>
      <c r="E593" s="91"/>
      <c r="F593" s="91"/>
      <c r="I593" s="123"/>
    </row>
    <row r="594" spans="2:9" ht="12">
      <c r="B594" s="91"/>
      <c r="C594" s="91"/>
      <c r="D594" s="91"/>
      <c r="E594" s="91"/>
      <c r="F594" s="91"/>
      <c r="I594" s="123"/>
    </row>
    <row r="595" spans="2:9" ht="12">
      <c r="B595" s="91"/>
      <c r="C595" s="91"/>
      <c r="D595" s="91"/>
      <c r="E595" s="91"/>
      <c r="F595" s="91"/>
      <c r="I595" s="123"/>
    </row>
    <row r="596" spans="2:9" ht="12">
      <c r="B596" s="91"/>
      <c r="C596" s="91"/>
      <c r="D596" s="91"/>
      <c r="E596" s="91"/>
      <c r="F596" s="91"/>
      <c r="I596" s="123"/>
    </row>
    <row r="597" spans="2:9" ht="12">
      <c r="B597" s="91"/>
      <c r="C597" s="91"/>
      <c r="D597" s="91"/>
      <c r="E597" s="91"/>
      <c r="F597" s="91"/>
      <c r="I597" s="123"/>
    </row>
    <row r="598" spans="2:9" ht="12">
      <c r="B598" s="91"/>
      <c r="C598" s="91"/>
      <c r="D598" s="91"/>
      <c r="E598" s="91"/>
      <c r="F598" s="91"/>
      <c r="I598" s="123"/>
    </row>
    <row r="599" spans="2:9" ht="12">
      <c r="B599" s="91"/>
      <c r="C599" s="91"/>
      <c r="D599" s="91"/>
      <c r="E599" s="91"/>
      <c r="F599" s="91"/>
      <c r="I599" s="123"/>
    </row>
    <row r="600" spans="2:9" ht="12">
      <c r="B600" s="91"/>
      <c r="C600" s="91"/>
      <c r="D600" s="91"/>
      <c r="E600" s="91"/>
      <c r="F600" s="91"/>
      <c r="I600" s="123"/>
    </row>
    <row r="601" spans="2:9" ht="12">
      <c r="B601" s="91"/>
      <c r="C601" s="91"/>
      <c r="D601" s="91"/>
      <c r="E601" s="91"/>
      <c r="F601" s="91"/>
      <c r="I601" s="123"/>
    </row>
    <row r="602" spans="2:9" ht="12">
      <c r="B602" s="91"/>
      <c r="C602" s="91"/>
      <c r="D602" s="91"/>
      <c r="E602" s="91"/>
      <c r="F602" s="91"/>
      <c r="I602" s="123"/>
    </row>
    <row r="603" spans="2:9" ht="12">
      <c r="B603" s="91"/>
      <c r="C603" s="91"/>
      <c r="D603" s="91"/>
      <c r="E603" s="91"/>
      <c r="F603" s="91"/>
      <c r="I603" s="123"/>
    </row>
    <row r="604" spans="2:9" ht="12">
      <c r="B604" s="91"/>
      <c r="C604" s="91"/>
      <c r="D604" s="91"/>
      <c r="E604" s="91"/>
      <c r="F604" s="91"/>
      <c r="I604" s="123"/>
    </row>
    <row r="605" spans="2:9" ht="12">
      <c r="B605" s="91"/>
      <c r="C605" s="91"/>
      <c r="D605" s="91"/>
      <c r="E605" s="91"/>
      <c r="F605" s="91"/>
      <c r="I605" s="123"/>
    </row>
    <row r="606" spans="2:9" ht="12">
      <c r="B606" s="91"/>
      <c r="C606" s="91"/>
      <c r="D606" s="91"/>
      <c r="E606" s="91"/>
      <c r="F606" s="91"/>
      <c r="I606" s="123"/>
    </row>
    <row r="607" spans="2:9" ht="12">
      <c r="B607" s="91"/>
      <c r="C607" s="91"/>
      <c r="D607" s="91"/>
      <c r="E607" s="91"/>
      <c r="F607" s="91"/>
      <c r="I607" s="123"/>
    </row>
    <row r="608" spans="2:9" ht="12">
      <c r="B608" s="91"/>
      <c r="C608" s="91"/>
      <c r="D608" s="91"/>
      <c r="E608" s="91"/>
      <c r="F608" s="91"/>
      <c r="I608" s="123"/>
    </row>
    <row r="609" spans="2:9" ht="12">
      <c r="B609" s="91"/>
      <c r="C609" s="91"/>
      <c r="D609" s="91"/>
      <c r="E609" s="91"/>
      <c r="F609" s="91"/>
      <c r="I609" s="123"/>
    </row>
    <row r="610" spans="2:9" ht="12">
      <c r="B610" s="91"/>
      <c r="C610" s="91"/>
      <c r="D610" s="91"/>
      <c r="E610" s="91"/>
      <c r="F610" s="91"/>
      <c r="I610" s="123"/>
    </row>
    <row r="611" spans="2:9" ht="12">
      <c r="B611" s="91"/>
      <c r="C611" s="91"/>
      <c r="D611" s="91"/>
      <c r="E611" s="91"/>
      <c r="F611" s="91"/>
      <c r="I611" s="123"/>
    </row>
    <row r="612" spans="2:9" ht="12">
      <c r="B612" s="91"/>
      <c r="C612" s="91"/>
      <c r="D612" s="91"/>
      <c r="E612" s="91"/>
      <c r="F612" s="91"/>
      <c r="I612" s="123"/>
    </row>
    <row r="613" spans="2:9" ht="12">
      <c r="B613" s="91"/>
      <c r="C613" s="91"/>
      <c r="D613" s="91"/>
      <c r="E613" s="91"/>
      <c r="F613" s="91"/>
      <c r="I613" s="123"/>
    </row>
    <row r="614" spans="2:9" ht="12">
      <c r="B614" s="91"/>
      <c r="C614" s="91"/>
      <c r="D614" s="91"/>
      <c r="E614" s="91"/>
      <c r="F614" s="91"/>
      <c r="I614" s="123"/>
    </row>
    <row r="615" spans="2:9" ht="12">
      <c r="B615" s="91"/>
      <c r="C615" s="91"/>
      <c r="D615" s="91"/>
      <c r="E615" s="91"/>
      <c r="F615" s="91"/>
      <c r="I615" s="123"/>
    </row>
    <row r="616" spans="2:9" ht="12">
      <c r="B616" s="91"/>
      <c r="C616" s="91"/>
      <c r="D616" s="91"/>
      <c r="E616" s="91"/>
      <c r="F616" s="91"/>
      <c r="I616" s="123"/>
    </row>
    <row r="617" spans="2:9" ht="12">
      <c r="B617" s="91"/>
      <c r="C617" s="91"/>
      <c r="D617" s="91"/>
      <c r="E617" s="91"/>
      <c r="F617" s="91"/>
      <c r="I617" s="123"/>
    </row>
    <row r="618" spans="2:9" ht="12">
      <c r="B618" s="91"/>
      <c r="C618" s="91"/>
      <c r="D618" s="91"/>
      <c r="E618" s="91"/>
      <c r="F618" s="91"/>
      <c r="I618" s="123"/>
    </row>
    <row r="619" spans="2:9" ht="12">
      <c r="B619" s="91"/>
      <c r="C619" s="91"/>
      <c r="D619" s="91"/>
      <c r="E619" s="91"/>
      <c r="F619" s="91"/>
      <c r="I619" s="123"/>
    </row>
    <row r="620" spans="2:9" ht="12">
      <c r="B620" s="91"/>
      <c r="C620" s="91"/>
      <c r="D620" s="91"/>
      <c r="E620" s="91"/>
      <c r="F620" s="91"/>
      <c r="I620" s="123"/>
    </row>
    <row r="621" spans="2:9" ht="12">
      <c r="B621" s="91"/>
      <c r="C621" s="91"/>
      <c r="D621" s="91"/>
      <c r="E621" s="91"/>
      <c r="F621" s="91"/>
      <c r="I621" s="123"/>
    </row>
    <row r="622" spans="2:9" ht="12">
      <c r="B622" s="91"/>
      <c r="C622" s="91"/>
      <c r="D622" s="91"/>
      <c r="E622" s="91"/>
      <c r="F622" s="91"/>
      <c r="I622" s="123"/>
    </row>
    <row r="623" spans="2:9" ht="12">
      <c r="B623" s="91"/>
      <c r="C623" s="91"/>
      <c r="D623" s="91"/>
      <c r="E623" s="91"/>
      <c r="F623" s="91"/>
      <c r="I623" s="123"/>
    </row>
    <row r="624" spans="2:9" ht="12">
      <c r="B624" s="91"/>
      <c r="C624" s="91"/>
      <c r="D624" s="91"/>
      <c r="E624" s="91"/>
      <c r="F624" s="91"/>
      <c r="I624" s="123"/>
    </row>
    <row r="625" spans="2:9" ht="12">
      <c r="B625" s="91"/>
      <c r="C625" s="91"/>
      <c r="D625" s="91"/>
      <c r="E625" s="91"/>
      <c r="F625" s="91"/>
      <c r="I625" s="123"/>
    </row>
    <row r="626" spans="2:9" ht="12">
      <c r="B626" s="91"/>
      <c r="C626" s="91"/>
      <c r="D626" s="91"/>
      <c r="E626" s="91"/>
      <c r="F626" s="91"/>
      <c r="I626" s="123"/>
    </row>
    <row r="627" spans="2:9" ht="12">
      <c r="B627" s="91"/>
      <c r="C627" s="91"/>
      <c r="D627" s="91"/>
      <c r="E627" s="91"/>
      <c r="F627" s="91"/>
      <c r="I627" s="123"/>
    </row>
    <row r="628" spans="2:9" ht="12">
      <c r="B628" s="91"/>
      <c r="C628" s="91"/>
      <c r="D628" s="91"/>
      <c r="E628" s="91"/>
      <c r="F628" s="91"/>
      <c r="I628" s="123"/>
    </row>
    <row r="629" spans="2:9" ht="12">
      <c r="B629" s="91"/>
      <c r="C629" s="91"/>
      <c r="D629" s="91"/>
      <c r="E629" s="91"/>
      <c r="F629" s="91"/>
      <c r="I629" s="123"/>
    </row>
    <row r="630" spans="2:9" ht="12">
      <c r="B630" s="91"/>
      <c r="C630" s="91"/>
      <c r="D630" s="91"/>
      <c r="E630" s="91"/>
      <c r="F630" s="91"/>
      <c r="I630" s="123"/>
    </row>
    <row r="631" spans="2:9" ht="12">
      <c r="B631" s="91"/>
      <c r="C631" s="91"/>
      <c r="D631" s="91"/>
      <c r="E631" s="91"/>
      <c r="F631" s="91"/>
      <c r="I631" s="123"/>
    </row>
    <row r="632" spans="2:9" ht="12">
      <c r="B632" s="91"/>
      <c r="C632" s="91"/>
      <c r="D632" s="91"/>
      <c r="E632" s="91"/>
      <c r="F632" s="91"/>
      <c r="I632" s="123"/>
    </row>
    <row r="633" spans="2:9" ht="12">
      <c r="B633" s="91"/>
      <c r="C633" s="91"/>
      <c r="D633" s="91"/>
      <c r="E633" s="91"/>
      <c r="F633" s="91"/>
      <c r="I633" s="123"/>
    </row>
    <row r="634" spans="2:9" ht="12">
      <c r="B634" s="91"/>
      <c r="C634" s="91"/>
      <c r="D634" s="91"/>
      <c r="E634" s="91"/>
      <c r="F634" s="91"/>
      <c r="I634" s="123"/>
    </row>
    <row r="635" spans="2:9" ht="12">
      <c r="B635" s="91"/>
      <c r="C635" s="91"/>
      <c r="D635" s="91"/>
      <c r="E635" s="91"/>
      <c r="F635" s="91"/>
      <c r="I635" s="123"/>
    </row>
    <row r="636" spans="2:9" ht="12">
      <c r="B636" s="91"/>
      <c r="C636" s="91"/>
      <c r="D636" s="91"/>
      <c r="E636" s="91"/>
      <c r="F636" s="91"/>
      <c r="I636" s="123"/>
    </row>
    <row r="637" spans="2:9" ht="12">
      <c r="B637" s="91"/>
      <c r="C637" s="91"/>
      <c r="D637" s="91"/>
      <c r="E637" s="91"/>
      <c r="F637" s="91"/>
      <c r="I637" s="123"/>
    </row>
    <row r="638" spans="2:9" ht="12">
      <c r="B638" s="91"/>
      <c r="C638" s="91"/>
      <c r="D638" s="91"/>
      <c r="E638" s="91"/>
      <c r="F638" s="91"/>
      <c r="I638" s="123"/>
    </row>
    <row r="639" spans="2:9" ht="12">
      <c r="B639" s="91"/>
      <c r="C639" s="91"/>
      <c r="D639" s="91"/>
      <c r="E639" s="91"/>
      <c r="F639" s="91"/>
      <c r="I639" s="123"/>
    </row>
    <row r="640" spans="2:9" ht="12">
      <c r="B640" s="91"/>
      <c r="C640" s="91"/>
      <c r="D640" s="91"/>
      <c r="E640" s="91"/>
      <c r="F640" s="91"/>
      <c r="I640" s="123"/>
    </row>
    <row r="641" spans="2:9" ht="12">
      <c r="B641" s="91"/>
      <c r="C641" s="91"/>
      <c r="D641" s="91"/>
      <c r="E641" s="91"/>
      <c r="F641" s="91"/>
      <c r="I641" s="123"/>
    </row>
    <row r="642" spans="2:9" ht="12">
      <c r="B642" s="91"/>
      <c r="C642" s="91"/>
      <c r="D642" s="91"/>
      <c r="E642" s="91"/>
      <c r="F642" s="91"/>
      <c r="I642" s="123"/>
    </row>
    <row r="643" spans="2:9" ht="12">
      <c r="B643" s="91"/>
      <c r="C643" s="91"/>
      <c r="D643" s="91"/>
      <c r="E643" s="91"/>
      <c r="F643" s="91"/>
      <c r="I643" s="123"/>
    </row>
    <row r="644" spans="2:9" ht="12">
      <c r="B644" s="91"/>
      <c r="C644" s="91"/>
      <c r="D644" s="91"/>
      <c r="E644" s="91"/>
      <c r="F644" s="91"/>
      <c r="I644" s="123"/>
    </row>
    <row r="645" spans="2:9" ht="12">
      <c r="B645" s="91"/>
      <c r="C645" s="91"/>
      <c r="D645" s="91"/>
      <c r="E645" s="91"/>
      <c r="F645" s="91"/>
      <c r="I645" s="123"/>
    </row>
    <row r="646" spans="2:9" ht="12">
      <c r="B646" s="91"/>
      <c r="C646" s="91"/>
      <c r="D646" s="91"/>
      <c r="E646" s="91"/>
      <c r="F646" s="91"/>
      <c r="I646" s="123"/>
    </row>
    <row r="647" spans="2:9" ht="12">
      <c r="B647" s="91"/>
      <c r="C647" s="91"/>
      <c r="D647" s="91"/>
      <c r="E647" s="91"/>
      <c r="F647" s="91"/>
      <c r="I647" s="123"/>
    </row>
    <row r="648" spans="2:9" ht="12">
      <c r="B648" s="91"/>
      <c r="C648" s="91"/>
      <c r="D648" s="91"/>
      <c r="E648" s="91"/>
      <c r="F648" s="91"/>
      <c r="I648" s="123"/>
    </row>
    <row r="649" spans="2:9" ht="12">
      <c r="B649" s="91"/>
      <c r="C649" s="91"/>
      <c r="D649" s="91"/>
      <c r="E649" s="91"/>
      <c r="F649" s="91"/>
      <c r="I649" s="123"/>
    </row>
    <row r="650" spans="2:9" ht="12">
      <c r="B650" s="91"/>
      <c r="C650" s="91"/>
      <c r="D650" s="91"/>
      <c r="E650" s="91"/>
      <c r="F650" s="91"/>
      <c r="I650" s="123"/>
    </row>
    <row r="651" spans="2:9" ht="12">
      <c r="B651" s="91"/>
      <c r="C651" s="91"/>
      <c r="D651" s="91"/>
      <c r="E651" s="91"/>
      <c r="F651" s="91"/>
      <c r="I651" s="123"/>
    </row>
    <row r="652" spans="2:9" ht="12">
      <c r="B652" s="91"/>
      <c r="C652" s="91"/>
      <c r="D652" s="91"/>
      <c r="E652" s="91"/>
      <c r="F652" s="91"/>
      <c r="I652" s="123"/>
    </row>
    <row r="653" spans="2:9" ht="12">
      <c r="B653" s="91"/>
      <c r="C653" s="91"/>
      <c r="D653" s="91"/>
      <c r="E653" s="91"/>
      <c r="F653" s="91"/>
      <c r="I653" s="123"/>
    </row>
    <row r="654" spans="2:9" ht="12">
      <c r="B654" s="91"/>
      <c r="C654" s="91"/>
      <c r="D654" s="91"/>
      <c r="E654" s="91"/>
      <c r="F654" s="91"/>
      <c r="I654" s="123"/>
    </row>
    <row r="655" spans="2:9" ht="12">
      <c r="B655" s="91"/>
      <c r="C655" s="91"/>
      <c r="D655" s="91"/>
      <c r="E655" s="91"/>
      <c r="F655" s="91"/>
      <c r="I655" s="123"/>
    </row>
    <row r="656" spans="2:9" ht="12">
      <c r="B656" s="91"/>
      <c r="C656" s="91"/>
      <c r="D656" s="91"/>
      <c r="E656" s="91"/>
      <c r="F656" s="91"/>
      <c r="I656" s="123"/>
    </row>
    <row r="657" spans="2:9" ht="12">
      <c r="B657" s="91"/>
      <c r="C657" s="91"/>
      <c r="D657" s="91"/>
      <c r="E657" s="91"/>
      <c r="F657" s="91"/>
      <c r="I657" s="123"/>
    </row>
    <row r="658" spans="2:9" ht="12">
      <c r="B658" s="91"/>
      <c r="C658" s="91"/>
      <c r="D658" s="91"/>
      <c r="E658" s="91"/>
      <c r="F658" s="91"/>
      <c r="I658" s="123"/>
    </row>
    <row r="659" spans="2:9" ht="12">
      <c r="B659" s="91"/>
      <c r="C659" s="91"/>
      <c r="D659" s="91"/>
      <c r="E659" s="91"/>
      <c r="F659" s="91"/>
      <c r="I659" s="123"/>
    </row>
    <row r="660" spans="2:9" ht="12">
      <c r="B660" s="91"/>
      <c r="C660" s="91"/>
      <c r="D660" s="91"/>
      <c r="E660" s="91"/>
      <c r="F660" s="91"/>
      <c r="I660" s="123"/>
    </row>
    <row r="661" spans="2:9" ht="12">
      <c r="B661" s="91"/>
      <c r="C661" s="91"/>
      <c r="D661" s="91"/>
      <c r="E661" s="91"/>
      <c r="F661" s="91"/>
      <c r="I661" s="123"/>
    </row>
    <row r="662" spans="2:9" ht="12">
      <c r="B662" s="91"/>
      <c r="C662" s="91"/>
      <c r="D662" s="91"/>
      <c r="E662" s="91"/>
      <c r="F662" s="91"/>
      <c r="I662" s="123"/>
    </row>
    <row r="663" spans="2:9" ht="12">
      <c r="B663" s="91"/>
      <c r="C663" s="91"/>
      <c r="D663" s="91"/>
      <c r="E663" s="91"/>
      <c r="F663" s="91"/>
      <c r="I663" s="123"/>
    </row>
    <row r="664" spans="2:9" ht="12">
      <c r="B664" s="91"/>
      <c r="C664" s="91"/>
      <c r="D664" s="91"/>
      <c r="E664" s="91"/>
      <c r="F664" s="91"/>
      <c r="I664" s="123"/>
    </row>
    <row r="665" spans="2:9" ht="12">
      <c r="B665" s="91"/>
      <c r="C665" s="91"/>
      <c r="D665" s="91"/>
      <c r="E665" s="91"/>
      <c r="F665" s="91"/>
      <c r="I665" s="123"/>
    </row>
    <row r="666" spans="2:9" ht="12">
      <c r="B666" s="91"/>
      <c r="C666" s="91"/>
      <c r="D666" s="91"/>
      <c r="E666" s="91"/>
      <c r="F666" s="91"/>
      <c r="I666" s="123"/>
    </row>
    <row r="667" spans="2:9" ht="12">
      <c r="B667" s="91"/>
      <c r="C667" s="91"/>
      <c r="D667" s="91"/>
      <c r="E667" s="91"/>
      <c r="F667" s="91"/>
      <c r="I667" s="123"/>
    </row>
    <row r="668" spans="2:9" ht="12">
      <c r="B668" s="91"/>
      <c r="C668" s="91"/>
      <c r="D668" s="91"/>
      <c r="E668" s="91"/>
      <c r="F668" s="91"/>
      <c r="I668" s="123"/>
    </row>
    <row r="669" spans="2:9" ht="12">
      <c r="B669" s="91"/>
      <c r="C669" s="91"/>
      <c r="D669" s="91"/>
      <c r="E669" s="91"/>
      <c r="F669" s="91"/>
      <c r="I669" s="123"/>
    </row>
    <row r="670" spans="2:9" ht="12">
      <c r="B670" s="91"/>
      <c r="C670" s="91"/>
      <c r="D670" s="91"/>
      <c r="E670" s="91"/>
      <c r="F670" s="91"/>
      <c r="I670" s="123"/>
    </row>
    <row r="671" spans="2:9" ht="12">
      <c r="B671" s="91"/>
      <c r="C671" s="91"/>
      <c r="D671" s="91"/>
      <c r="E671" s="91"/>
      <c r="F671" s="91"/>
      <c r="I671" s="123"/>
    </row>
    <row r="672" spans="2:9" ht="12">
      <c r="B672" s="91"/>
      <c r="C672" s="91"/>
      <c r="D672" s="91"/>
      <c r="E672" s="91"/>
      <c r="F672" s="91"/>
      <c r="I672" s="123"/>
    </row>
    <row r="673" spans="2:9" ht="12">
      <c r="B673" s="91"/>
      <c r="C673" s="91"/>
      <c r="D673" s="91"/>
      <c r="E673" s="91"/>
      <c r="F673" s="91"/>
      <c r="I673" s="123"/>
    </row>
    <row r="674" spans="2:9" ht="12">
      <c r="B674" s="91"/>
      <c r="C674" s="91"/>
      <c r="D674" s="91"/>
      <c r="E674" s="91"/>
      <c r="F674" s="91"/>
      <c r="I674" s="123"/>
    </row>
    <row r="675" spans="2:9" ht="12">
      <c r="B675" s="91"/>
      <c r="C675" s="91"/>
      <c r="D675" s="91"/>
      <c r="E675" s="91"/>
      <c r="F675" s="91"/>
      <c r="I675" s="123"/>
    </row>
    <row r="676" spans="2:9" ht="12">
      <c r="B676" s="91"/>
      <c r="C676" s="91"/>
      <c r="D676" s="91"/>
      <c r="E676" s="91"/>
      <c r="F676" s="91"/>
      <c r="I676" s="123"/>
    </row>
    <row r="677" spans="2:9" ht="12">
      <c r="B677" s="91"/>
      <c r="C677" s="91"/>
      <c r="D677" s="91"/>
      <c r="E677" s="91"/>
      <c r="F677" s="91"/>
      <c r="I677" s="123"/>
    </row>
    <row r="678" spans="2:9" ht="12">
      <c r="B678" s="91"/>
      <c r="C678" s="91"/>
      <c r="D678" s="91"/>
      <c r="E678" s="91"/>
      <c r="F678" s="91"/>
      <c r="I678" s="123"/>
    </row>
    <row r="679" spans="2:9" ht="12">
      <c r="B679" s="91"/>
      <c r="C679" s="91"/>
      <c r="D679" s="91"/>
      <c r="E679" s="91"/>
      <c r="F679" s="91"/>
      <c r="I679" s="123"/>
    </row>
    <row r="680" spans="2:9" ht="12">
      <c r="B680" s="91"/>
      <c r="C680" s="91"/>
      <c r="D680" s="91"/>
      <c r="E680" s="91"/>
      <c r="F680" s="91"/>
      <c r="I680" s="123"/>
    </row>
    <row r="681" spans="2:9" ht="12">
      <c r="B681" s="91"/>
      <c r="C681" s="91"/>
      <c r="D681" s="91"/>
      <c r="E681" s="91"/>
      <c r="F681" s="91"/>
      <c r="I681" s="123"/>
    </row>
    <row r="682" spans="2:9" ht="12">
      <c r="B682" s="91"/>
      <c r="C682" s="91"/>
      <c r="D682" s="91"/>
      <c r="E682" s="91"/>
      <c r="F682" s="91"/>
      <c r="I682" s="123"/>
    </row>
    <row r="683" spans="2:9" ht="12">
      <c r="B683" s="91"/>
      <c r="C683" s="91"/>
      <c r="D683" s="91"/>
      <c r="E683" s="91"/>
      <c r="F683" s="91"/>
      <c r="I683" s="123"/>
    </row>
    <row r="684" spans="2:9" ht="12">
      <c r="B684" s="91"/>
      <c r="C684" s="91"/>
      <c r="D684" s="91"/>
      <c r="E684" s="91"/>
      <c r="F684" s="91"/>
      <c r="I684" s="123"/>
    </row>
    <row r="685" spans="2:9" ht="12">
      <c r="B685" s="91"/>
      <c r="C685" s="91"/>
      <c r="D685" s="91"/>
      <c r="E685" s="91"/>
      <c r="F685" s="91"/>
      <c r="I685" s="123"/>
    </row>
    <row r="686" spans="2:9" ht="12">
      <c r="B686" s="91"/>
      <c r="C686" s="91"/>
      <c r="D686" s="91"/>
      <c r="E686" s="91"/>
      <c r="F686" s="91"/>
      <c r="I686" s="123"/>
    </row>
    <row r="687" spans="2:9" ht="12">
      <c r="B687" s="91"/>
      <c r="C687" s="91"/>
      <c r="D687" s="91"/>
      <c r="E687" s="91"/>
      <c r="F687" s="91"/>
      <c r="I687" s="123"/>
    </row>
    <row r="688" spans="2:9" ht="12">
      <c r="B688" s="91"/>
      <c r="C688" s="91"/>
      <c r="D688" s="91"/>
      <c r="E688" s="91"/>
      <c r="F688" s="91"/>
      <c r="I688" s="123"/>
    </row>
    <row r="689" spans="2:9" ht="12">
      <c r="B689" s="91"/>
      <c r="C689" s="91"/>
      <c r="D689" s="91"/>
      <c r="E689" s="91"/>
      <c r="F689" s="91"/>
      <c r="I689" s="123"/>
    </row>
    <row r="690" spans="2:9" ht="12">
      <c r="B690" s="91"/>
      <c r="C690" s="91"/>
      <c r="D690" s="91"/>
      <c r="E690" s="91"/>
      <c r="F690" s="91"/>
      <c r="I690" s="123"/>
    </row>
    <row r="691" spans="2:9" ht="12">
      <c r="B691" s="91"/>
      <c r="C691" s="91"/>
      <c r="D691" s="91"/>
      <c r="E691" s="91"/>
      <c r="F691" s="91"/>
      <c r="I691" s="123"/>
    </row>
    <row r="692" spans="2:9" ht="12">
      <c r="B692" s="91"/>
      <c r="C692" s="91"/>
      <c r="D692" s="91"/>
      <c r="E692" s="91"/>
      <c r="F692" s="91"/>
      <c r="I692" s="123"/>
    </row>
    <row r="693" spans="2:9" ht="12">
      <c r="B693" s="91"/>
      <c r="C693" s="91"/>
      <c r="D693" s="91"/>
      <c r="E693" s="91"/>
      <c r="F693" s="91"/>
      <c r="I693" s="123"/>
    </row>
    <row r="694" spans="2:9" ht="12">
      <c r="B694" s="91"/>
      <c r="C694" s="91"/>
      <c r="D694" s="91"/>
      <c r="E694" s="91"/>
      <c r="F694" s="91"/>
      <c r="I694" s="123"/>
    </row>
    <row r="695" spans="2:9" ht="12">
      <c r="B695" s="91"/>
      <c r="C695" s="91"/>
      <c r="D695" s="91"/>
      <c r="E695" s="91"/>
      <c r="F695" s="91"/>
      <c r="I695" s="123"/>
    </row>
    <row r="696" spans="2:9" ht="12">
      <c r="B696" s="91"/>
      <c r="C696" s="91"/>
      <c r="D696" s="91"/>
      <c r="E696" s="91"/>
      <c r="F696" s="91"/>
      <c r="I696" s="123"/>
    </row>
    <row r="697" spans="2:9" ht="12">
      <c r="B697" s="91"/>
      <c r="C697" s="91"/>
      <c r="D697" s="91"/>
      <c r="E697" s="91"/>
      <c r="F697" s="91"/>
      <c r="I697" s="123"/>
    </row>
    <row r="698" spans="2:9" ht="12">
      <c r="B698" s="91"/>
      <c r="C698" s="91"/>
      <c r="D698" s="91"/>
      <c r="E698" s="91"/>
      <c r="F698" s="91"/>
      <c r="I698" s="123"/>
    </row>
    <row r="699" spans="2:9" ht="12">
      <c r="B699" s="91"/>
      <c r="C699" s="91"/>
      <c r="D699" s="91"/>
      <c r="E699" s="91"/>
      <c r="F699" s="91"/>
      <c r="I699" s="123"/>
    </row>
    <row r="700" spans="2:9" ht="12">
      <c r="B700" s="91"/>
      <c r="C700" s="91"/>
      <c r="D700" s="91"/>
      <c r="E700" s="91"/>
      <c r="F700" s="91"/>
      <c r="I700" s="123"/>
    </row>
    <row r="701" spans="2:9" ht="12">
      <c r="B701" s="91"/>
      <c r="C701" s="91"/>
      <c r="D701" s="91"/>
      <c r="E701" s="91"/>
      <c r="F701" s="91"/>
      <c r="I701" s="123"/>
    </row>
    <row r="702" spans="2:9" ht="12">
      <c r="B702" s="91"/>
      <c r="C702" s="91"/>
      <c r="D702" s="91"/>
      <c r="E702" s="91"/>
      <c r="F702" s="91"/>
      <c r="I702" s="123"/>
    </row>
    <row r="703" spans="2:9" ht="12">
      <c r="B703" s="91"/>
      <c r="C703" s="91"/>
      <c r="D703" s="91"/>
      <c r="E703" s="91"/>
      <c r="F703" s="91"/>
      <c r="I703" s="123"/>
    </row>
    <row r="704" spans="2:9" ht="12">
      <c r="B704" s="91"/>
      <c r="C704" s="91"/>
      <c r="D704" s="91"/>
      <c r="E704" s="91"/>
      <c r="F704" s="91"/>
      <c r="I704" s="123"/>
    </row>
    <row r="705" spans="2:9" ht="12">
      <c r="B705" s="91"/>
      <c r="C705" s="91"/>
      <c r="D705" s="91"/>
      <c r="E705" s="91"/>
      <c r="F705" s="91"/>
      <c r="I705" s="123"/>
    </row>
    <row r="706" spans="2:9" ht="12">
      <c r="B706" s="91"/>
      <c r="C706" s="91"/>
      <c r="D706" s="91"/>
      <c r="E706" s="91"/>
      <c r="F706" s="91"/>
      <c r="I706" s="123"/>
    </row>
    <row r="707" spans="2:9" ht="12">
      <c r="B707" s="91"/>
      <c r="C707" s="91"/>
      <c r="D707" s="91"/>
      <c r="E707" s="91"/>
      <c r="F707" s="91"/>
      <c r="I707" s="123"/>
    </row>
    <row r="708" spans="2:9" ht="12">
      <c r="B708" s="91"/>
      <c r="C708" s="91"/>
      <c r="D708" s="91"/>
      <c r="E708" s="91"/>
      <c r="F708" s="91"/>
      <c r="I708" s="123"/>
    </row>
    <row r="709" spans="2:9" ht="12">
      <c r="B709" s="91"/>
      <c r="C709" s="91"/>
      <c r="D709" s="91"/>
      <c r="E709" s="91"/>
      <c r="F709" s="91"/>
      <c r="I709" s="123"/>
    </row>
    <row r="710" spans="2:9" ht="12">
      <c r="B710" s="91"/>
      <c r="C710" s="91"/>
      <c r="D710" s="91"/>
      <c r="E710" s="91"/>
      <c r="F710" s="91"/>
      <c r="I710" s="123"/>
    </row>
    <row r="711" spans="2:9" ht="12">
      <c r="B711" s="91"/>
      <c r="C711" s="91"/>
      <c r="D711" s="91"/>
      <c r="E711" s="91"/>
      <c r="F711" s="91"/>
      <c r="I711" s="123"/>
    </row>
    <row r="712" spans="2:9" ht="12">
      <c r="B712" s="91"/>
      <c r="C712" s="91"/>
      <c r="D712" s="91"/>
      <c r="E712" s="91"/>
      <c r="F712" s="91"/>
      <c r="I712" s="123"/>
    </row>
    <row r="713" spans="2:9" ht="12">
      <c r="B713" s="91"/>
      <c r="C713" s="91"/>
      <c r="D713" s="91"/>
      <c r="E713" s="91"/>
      <c r="F713" s="91"/>
      <c r="I713" s="123"/>
    </row>
    <row r="714" spans="2:9" ht="12">
      <c r="B714" s="91"/>
      <c r="C714" s="91"/>
      <c r="D714" s="91"/>
      <c r="E714" s="91"/>
      <c r="F714" s="91"/>
      <c r="I714" s="123"/>
    </row>
    <row r="715" spans="2:9" ht="12">
      <c r="B715" s="91"/>
      <c r="C715" s="91"/>
      <c r="D715" s="91"/>
      <c r="E715" s="91"/>
      <c r="F715" s="91"/>
      <c r="I715" s="123"/>
    </row>
    <row r="716" spans="2:9" ht="12">
      <c r="B716" s="91"/>
      <c r="C716" s="91"/>
      <c r="D716" s="91"/>
      <c r="E716" s="91"/>
      <c r="F716" s="91"/>
      <c r="I716" s="123"/>
    </row>
    <row r="717" spans="2:9" ht="12">
      <c r="B717" s="91"/>
      <c r="C717" s="91"/>
      <c r="D717" s="91"/>
      <c r="E717" s="91"/>
      <c r="F717" s="91"/>
      <c r="I717" s="123"/>
    </row>
    <row r="718" spans="2:9" ht="12">
      <c r="B718" s="91"/>
      <c r="C718" s="91"/>
      <c r="D718" s="91"/>
      <c r="E718" s="91"/>
      <c r="F718" s="91"/>
      <c r="I718" s="123"/>
    </row>
    <row r="719" spans="2:9" ht="12">
      <c r="B719" s="91"/>
      <c r="C719" s="91"/>
      <c r="D719" s="91"/>
      <c r="E719" s="91"/>
      <c r="F719" s="91"/>
      <c r="I719" s="123"/>
    </row>
    <row r="720" spans="2:9" ht="12">
      <c r="B720" s="91"/>
      <c r="C720" s="91"/>
      <c r="D720" s="91"/>
      <c r="E720" s="91"/>
      <c r="F720" s="91"/>
      <c r="I720" s="123"/>
    </row>
    <row r="721" spans="2:9" ht="12">
      <c r="B721" s="91"/>
      <c r="C721" s="91"/>
      <c r="D721" s="91"/>
      <c r="E721" s="91"/>
      <c r="F721" s="91"/>
      <c r="I721" s="123"/>
    </row>
    <row r="722" spans="2:9" ht="12">
      <c r="B722" s="91"/>
      <c r="C722" s="91"/>
      <c r="D722" s="91"/>
      <c r="E722" s="91"/>
      <c r="F722" s="91"/>
      <c r="I722" s="123"/>
    </row>
    <row r="723" spans="2:9" ht="12">
      <c r="B723" s="91"/>
      <c r="C723" s="91"/>
      <c r="D723" s="91"/>
      <c r="E723" s="91"/>
      <c r="F723" s="91"/>
      <c r="I723" s="123"/>
    </row>
    <row r="724" spans="2:9" ht="12">
      <c r="B724" s="91"/>
      <c r="C724" s="91"/>
      <c r="D724" s="91"/>
      <c r="E724" s="91"/>
      <c r="F724" s="91"/>
      <c r="I724" s="123"/>
    </row>
    <row r="725" spans="2:9" ht="12">
      <c r="B725" s="91"/>
      <c r="C725" s="91"/>
      <c r="D725" s="91"/>
      <c r="E725" s="91"/>
      <c r="F725" s="91"/>
      <c r="I725" s="123"/>
    </row>
    <row r="726" spans="2:9" ht="12">
      <c r="B726" s="91"/>
      <c r="C726" s="91"/>
      <c r="D726" s="91"/>
      <c r="E726" s="91"/>
      <c r="F726" s="91"/>
      <c r="I726" s="123"/>
    </row>
    <row r="727" spans="2:9" ht="12">
      <c r="B727" s="91"/>
      <c r="C727" s="91"/>
      <c r="D727" s="91"/>
      <c r="E727" s="91"/>
      <c r="F727" s="91"/>
      <c r="I727" s="123"/>
    </row>
    <row r="728" spans="2:9" ht="12">
      <c r="B728" s="91"/>
      <c r="C728" s="91"/>
      <c r="D728" s="91"/>
      <c r="E728" s="91"/>
      <c r="F728" s="91"/>
      <c r="I728" s="123"/>
    </row>
    <row r="729" spans="2:9" ht="12">
      <c r="B729" s="91"/>
      <c r="C729" s="91"/>
      <c r="D729" s="91"/>
      <c r="E729" s="91"/>
      <c r="F729" s="91"/>
      <c r="I729" s="123"/>
    </row>
    <row r="730" spans="2:9" ht="12">
      <c r="B730" s="91"/>
      <c r="C730" s="91"/>
      <c r="D730" s="91"/>
      <c r="E730" s="91"/>
      <c r="F730" s="91"/>
      <c r="I730" s="123"/>
    </row>
    <row r="731" spans="2:9" ht="12">
      <c r="B731" s="91"/>
      <c r="C731" s="91"/>
      <c r="D731" s="91"/>
      <c r="E731" s="91"/>
      <c r="F731" s="91"/>
      <c r="I731" s="123"/>
    </row>
    <row r="732" spans="2:9" ht="12">
      <c r="B732" s="91"/>
      <c r="C732" s="91"/>
      <c r="D732" s="91"/>
      <c r="E732" s="91"/>
      <c r="F732" s="91"/>
      <c r="I732" s="123"/>
    </row>
    <row r="733" spans="2:9" ht="12">
      <c r="B733" s="91"/>
      <c r="C733" s="91"/>
      <c r="D733" s="91"/>
      <c r="E733" s="91"/>
      <c r="F733" s="91"/>
      <c r="I733" s="123"/>
    </row>
    <row r="734" spans="2:9" ht="12">
      <c r="B734" s="91"/>
      <c r="C734" s="91"/>
      <c r="D734" s="91"/>
      <c r="E734" s="91"/>
      <c r="F734" s="91"/>
      <c r="I734" s="123"/>
    </row>
    <row r="735" spans="2:9" ht="12">
      <c r="B735" s="91"/>
      <c r="C735" s="91"/>
      <c r="D735" s="91"/>
      <c r="E735" s="91"/>
      <c r="F735" s="91"/>
      <c r="I735" s="123"/>
    </row>
    <row r="736" spans="2:9" ht="12">
      <c r="B736" s="91"/>
      <c r="C736" s="91"/>
      <c r="D736" s="91"/>
      <c r="E736" s="91"/>
      <c r="F736" s="91"/>
      <c r="I736" s="123"/>
    </row>
    <row r="737" spans="2:9" ht="12">
      <c r="B737" s="91"/>
      <c r="C737" s="91"/>
      <c r="D737" s="91"/>
      <c r="E737" s="91"/>
      <c r="F737" s="91"/>
      <c r="I737" s="123"/>
    </row>
    <row r="738" spans="2:9" ht="12">
      <c r="B738" s="91"/>
      <c r="C738" s="91"/>
      <c r="D738" s="91"/>
      <c r="E738" s="91"/>
      <c r="F738" s="91"/>
      <c r="I738" s="123"/>
    </row>
    <row r="739" spans="2:9" ht="12">
      <c r="B739" s="91"/>
      <c r="C739" s="91"/>
      <c r="D739" s="91"/>
      <c r="E739" s="91"/>
      <c r="F739" s="91"/>
      <c r="I739" s="123"/>
    </row>
    <row r="740" spans="2:9" ht="12">
      <c r="B740" s="91"/>
      <c r="C740" s="91"/>
      <c r="D740" s="91"/>
      <c r="E740" s="91"/>
      <c r="F740" s="91"/>
      <c r="I740" s="123"/>
    </row>
    <row r="741" spans="2:9" ht="12">
      <c r="B741" s="91"/>
      <c r="C741" s="91"/>
      <c r="D741" s="91"/>
      <c r="E741" s="91"/>
      <c r="F741" s="91"/>
      <c r="I741" s="123"/>
    </row>
    <row r="742" spans="2:9" ht="12">
      <c r="B742" s="91"/>
      <c r="C742" s="91"/>
      <c r="D742" s="91"/>
      <c r="E742" s="91"/>
      <c r="F742" s="91"/>
      <c r="I742" s="123"/>
    </row>
    <row r="743" spans="2:9" ht="12">
      <c r="B743" s="91"/>
      <c r="C743" s="91"/>
      <c r="D743" s="91"/>
      <c r="E743" s="91"/>
      <c r="F743" s="91"/>
      <c r="I743" s="123"/>
    </row>
    <row r="744" spans="2:9" ht="12">
      <c r="B744" s="91"/>
      <c r="C744" s="91"/>
      <c r="D744" s="91"/>
      <c r="E744" s="91"/>
      <c r="F744" s="91"/>
      <c r="I744" s="123"/>
    </row>
    <row r="745" spans="2:9" ht="12">
      <c r="B745" s="91"/>
      <c r="C745" s="91"/>
      <c r="D745" s="91"/>
      <c r="E745" s="91"/>
      <c r="F745" s="91"/>
      <c r="I745" s="123"/>
    </row>
    <row r="746" spans="2:9" ht="12">
      <c r="B746" s="91"/>
      <c r="C746" s="91"/>
      <c r="D746" s="91"/>
      <c r="E746" s="91"/>
      <c r="F746" s="91"/>
      <c r="I746" s="123"/>
    </row>
    <row r="747" spans="2:9" ht="12">
      <c r="B747" s="91"/>
      <c r="C747" s="91"/>
      <c r="D747" s="91"/>
      <c r="E747" s="91"/>
      <c r="F747" s="91"/>
      <c r="I747" s="123"/>
    </row>
    <row r="748" spans="2:9" ht="12">
      <c r="B748" s="91"/>
      <c r="C748" s="91"/>
      <c r="D748" s="91"/>
      <c r="E748" s="91"/>
      <c r="F748" s="91"/>
      <c r="I748" s="123"/>
    </row>
    <row r="749" spans="2:9" ht="12">
      <c r="B749" s="91"/>
      <c r="C749" s="91"/>
      <c r="D749" s="91"/>
      <c r="E749" s="91"/>
      <c r="F749" s="91"/>
      <c r="I749" s="123"/>
    </row>
    <row r="750" spans="2:9" ht="12">
      <c r="B750" s="91"/>
      <c r="C750" s="91"/>
      <c r="D750" s="91"/>
      <c r="E750" s="91"/>
      <c r="F750" s="91"/>
      <c r="I750" s="123"/>
    </row>
    <row r="751" spans="2:9" ht="12">
      <c r="B751" s="91"/>
      <c r="C751" s="91"/>
      <c r="D751" s="91"/>
      <c r="E751" s="91"/>
      <c r="F751" s="91"/>
      <c r="I751" s="123"/>
    </row>
    <row r="752" spans="2:9" ht="12">
      <c r="B752" s="91"/>
      <c r="C752" s="91"/>
      <c r="D752" s="91"/>
      <c r="E752" s="91"/>
      <c r="F752" s="91"/>
      <c r="I752" s="123"/>
    </row>
    <row r="753" spans="2:9" ht="12">
      <c r="B753" s="91"/>
      <c r="C753" s="91"/>
      <c r="D753" s="91"/>
      <c r="E753" s="91"/>
      <c r="F753" s="91"/>
      <c r="I753" s="123"/>
    </row>
    <row r="754" spans="2:9" ht="12">
      <c r="B754" s="91"/>
      <c r="C754" s="91"/>
      <c r="D754" s="91"/>
      <c r="E754" s="91"/>
      <c r="F754" s="91"/>
      <c r="I754" s="123"/>
    </row>
    <row r="755" spans="2:9" ht="12">
      <c r="B755" s="91"/>
      <c r="C755" s="91"/>
      <c r="D755" s="91"/>
      <c r="E755" s="91"/>
      <c r="F755" s="91"/>
      <c r="I755" s="123"/>
    </row>
    <row r="756" spans="2:9" ht="12">
      <c r="B756" s="91"/>
      <c r="C756" s="91"/>
      <c r="D756" s="91"/>
      <c r="E756" s="91"/>
      <c r="F756" s="91"/>
      <c r="I756" s="123"/>
    </row>
    <row r="757" spans="2:9" ht="12">
      <c r="B757" s="91"/>
      <c r="C757" s="91"/>
      <c r="D757" s="91"/>
      <c r="E757" s="91"/>
      <c r="F757" s="91"/>
      <c r="I757" s="123"/>
    </row>
    <row r="758" spans="2:9" ht="12">
      <c r="B758" s="91"/>
      <c r="C758" s="91"/>
      <c r="D758" s="91"/>
      <c r="E758" s="91"/>
      <c r="F758" s="91"/>
      <c r="I758" s="123"/>
    </row>
    <row r="759" spans="2:9" ht="12">
      <c r="B759" s="91"/>
      <c r="C759" s="91"/>
      <c r="D759" s="91"/>
      <c r="E759" s="91"/>
      <c r="F759" s="91"/>
      <c r="I759" s="123"/>
    </row>
    <row r="760" spans="2:9" ht="12">
      <c r="B760" s="91"/>
      <c r="C760" s="91"/>
      <c r="D760" s="91"/>
      <c r="E760" s="91"/>
      <c r="F760" s="91"/>
      <c r="I760" s="123"/>
    </row>
    <row r="761" spans="2:9" ht="12">
      <c r="B761" s="91"/>
      <c r="C761" s="91"/>
      <c r="D761" s="91"/>
      <c r="E761" s="91"/>
      <c r="F761" s="91"/>
      <c r="I761" s="123"/>
    </row>
    <row r="762" spans="2:9" ht="12">
      <c r="B762" s="91"/>
      <c r="C762" s="91"/>
      <c r="D762" s="91"/>
      <c r="E762" s="91"/>
      <c r="F762" s="91"/>
      <c r="I762" s="123"/>
    </row>
    <row r="763" spans="2:9" ht="12">
      <c r="B763" s="91"/>
      <c r="C763" s="91"/>
      <c r="D763" s="91"/>
      <c r="E763" s="91"/>
      <c r="F763" s="91"/>
      <c r="I763" s="123"/>
    </row>
    <row r="764" spans="2:9" ht="12">
      <c r="B764" s="91"/>
      <c r="C764" s="91"/>
      <c r="D764" s="91"/>
      <c r="E764" s="91"/>
      <c r="F764" s="91"/>
      <c r="I764" s="123"/>
    </row>
    <row r="765" spans="2:9" ht="12">
      <c r="B765" s="91"/>
      <c r="C765" s="91"/>
      <c r="D765" s="91"/>
      <c r="E765" s="91"/>
      <c r="F765" s="91"/>
      <c r="I765" s="123"/>
    </row>
    <row r="766" spans="2:9" ht="12">
      <c r="B766" s="91"/>
      <c r="C766" s="91"/>
      <c r="D766" s="91"/>
      <c r="E766" s="91"/>
      <c r="F766" s="91"/>
      <c r="I766" s="123"/>
    </row>
    <row r="767" spans="2:9" ht="12">
      <c r="B767" s="91"/>
      <c r="C767" s="91"/>
      <c r="D767" s="91"/>
      <c r="E767" s="91"/>
      <c r="F767" s="91"/>
      <c r="I767" s="123"/>
    </row>
    <row r="768" spans="2:9" ht="12">
      <c r="B768" s="91"/>
      <c r="C768" s="91"/>
      <c r="D768" s="91"/>
      <c r="E768" s="91"/>
      <c r="F768" s="91"/>
      <c r="I768" s="123"/>
    </row>
    <row r="769" spans="2:9" ht="12">
      <c r="B769" s="91"/>
      <c r="C769" s="91"/>
      <c r="D769" s="91"/>
      <c r="E769" s="91"/>
      <c r="F769" s="91"/>
      <c r="I769" s="123"/>
    </row>
    <row r="770" spans="2:9" ht="12">
      <c r="B770" s="91"/>
      <c r="C770" s="91"/>
      <c r="D770" s="91"/>
      <c r="E770" s="91"/>
      <c r="F770" s="91"/>
      <c r="I770" s="123"/>
    </row>
    <row r="771" spans="2:9" ht="12">
      <c r="B771" s="91"/>
      <c r="C771" s="91"/>
      <c r="D771" s="91"/>
      <c r="E771" s="91"/>
      <c r="F771" s="91"/>
      <c r="I771" s="123"/>
    </row>
    <row r="772" spans="2:9" ht="12">
      <c r="B772" s="91"/>
      <c r="C772" s="91"/>
      <c r="D772" s="91"/>
      <c r="E772" s="91"/>
      <c r="F772" s="91"/>
      <c r="I772" s="123"/>
    </row>
    <row r="773" spans="2:9" ht="12">
      <c r="B773" s="91"/>
      <c r="C773" s="91"/>
      <c r="D773" s="91"/>
      <c r="E773" s="91"/>
      <c r="F773" s="91"/>
      <c r="I773" s="123"/>
    </row>
    <row r="774" spans="2:9" ht="12">
      <c r="B774" s="91"/>
      <c r="C774" s="91"/>
      <c r="D774" s="91"/>
      <c r="E774" s="91"/>
      <c r="F774" s="91"/>
      <c r="I774" s="123"/>
    </row>
    <row r="775" spans="2:9" ht="12">
      <c r="B775" s="91"/>
      <c r="C775" s="91"/>
      <c r="D775" s="91"/>
      <c r="E775" s="91"/>
      <c r="F775" s="91"/>
      <c r="I775" s="123"/>
    </row>
    <row r="776" spans="2:9" ht="12">
      <c r="B776" s="91"/>
      <c r="C776" s="91"/>
      <c r="D776" s="91"/>
      <c r="E776" s="91"/>
      <c r="F776" s="91"/>
      <c r="I776" s="123"/>
    </row>
    <row r="777" spans="2:9" ht="12">
      <c r="B777" s="91"/>
      <c r="C777" s="91"/>
      <c r="D777" s="91"/>
      <c r="E777" s="91"/>
      <c r="F777" s="91"/>
      <c r="I777" s="123"/>
    </row>
    <row r="778" spans="2:9" ht="12">
      <c r="B778" s="91"/>
      <c r="C778" s="91"/>
      <c r="D778" s="91"/>
      <c r="E778" s="91"/>
      <c r="F778" s="91"/>
      <c r="I778" s="123"/>
    </row>
    <row r="779" spans="2:9" ht="12">
      <c r="B779" s="91"/>
      <c r="C779" s="91"/>
      <c r="D779" s="91"/>
      <c r="E779" s="91"/>
      <c r="F779" s="91"/>
      <c r="I779" s="123"/>
    </row>
    <row r="780" spans="2:9" ht="12">
      <c r="B780" s="91"/>
      <c r="C780" s="91"/>
      <c r="D780" s="91"/>
      <c r="E780" s="91"/>
      <c r="F780" s="91"/>
      <c r="I780" s="123"/>
    </row>
    <row r="781" spans="2:9" ht="12">
      <c r="B781" s="91"/>
      <c r="C781" s="91"/>
      <c r="D781" s="91"/>
      <c r="E781" s="91"/>
      <c r="F781" s="91"/>
      <c r="I781" s="123"/>
    </row>
    <row r="782" spans="2:9" ht="12">
      <c r="B782" s="91"/>
      <c r="C782" s="91"/>
      <c r="D782" s="91"/>
      <c r="E782" s="91"/>
      <c r="F782" s="91"/>
      <c r="I782" s="123"/>
    </row>
    <row r="783" spans="2:9" ht="12">
      <c r="B783" s="91"/>
      <c r="C783" s="91"/>
      <c r="D783" s="91"/>
      <c r="E783" s="91"/>
      <c r="F783" s="91"/>
      <c r="I783" s="123"/>
    </row>
    <row r="784" spans="2:9" ht="12">
      <c r="B784" s="91"/>
      <c r="C784" s="91"/>
      <c r="D784" s="91"/>
      <c r="E784" s="91"/>
      <c r="F784" s="91"/>
      <c r="I784" s="123"/>
    </row>
    <row r="785" spans="2:9" ht="12">
      <c r="B785" s="91"/>
      <c r="C785" s="91"/>
      <c r="D785" s="91"/>
      <c r="E785" s="91"/>
      <c r="F785" s="91"/>
      <c r="I785" s="123"/>
    </row>
    <row r="786" spans="2:9" ht="12">
      <c r="B786" s="91"/>
      <c r="C786" s="91"/>
      <c r="D786" s="91"/>
      <c r="E786" s="91"/>
      <c r="F786" s="91"/>
      <c r="I786" s="123"/>
    </row>
    <row r="787" spans="2:9" ht="12">
      <c r="B787" s="91"/>
      <c r="C787" s="91"/>
      <c r="D787" s="91"/>
      <c r="E787" s="91"/>
      <c r="F787" s="91"/>
      <c r="I787" s="123"/>
    </row>
    <row r="788" spans="2:9" ht="12">
      <c r="B788" s="91"/>
      <c r="C788" s="91"/>
      <c r="D788" s="91"/>
      <c r="E788" s="91"/>
      <c r="F788" s="91"/>
      <c r="I788" s="123"/>
    </row>
    <row r="789" spans="2:9" ht="12">
      <c r="B789" s="91"/>
      <c r="C789" s="91"/>
      <c r="D789" s="91"/>
      <c r="E789" s="91"/>
      <c r="F789" s="91"/>
      <c r="I789" s="123"/>
    </row>
    <row r="790" spans="2:9" ht="12">
      <c r="B790" s="91"/>
      <c r="C790" s="91"/>
      <c r="D790" s="91"/>
      <c r="E790" s="91"/>
      <c r="F790" s="91"/>
      <c r="I790" s="123"/>
    </row>
    <row r="791" spans="2:9" ht="12">
      <c r="B791" s="91"/>
      <c r="C791" s="91"/>
      <c r="D791" s="91"/>
      <c r="E791" s="91"/>
      <c r="F791" s="91"/>
      <c r="I791" s="123"/>
    </row>
    <row r="792" spans="2:9" ht="12">
      <c r="B792" s="91"/>
      <c r="C792" s="91"/>
      <c r="D792" s="91"/>
      <c r="E792" s="91"/>
      <c r="F792" s="91"/>
      <c r="I792" s="123"/>
    </row>
    <row r="793" spans="2:9" ht="12">
      <c r="B793" s="91"/>
      <c r="C793" s="91"/>
      <c r="D793" s="91"/>
      <c r="E793" s="91"/>
      <c r="F793" s="91"/>
      <c r="I793" s="123"/>
    </row>
    <row r="794" spans="2:9" ht="12">
      <c r="B794" s="91"/>
      <c r="C794" s="91"/>
      <c r="D794" s="91"/>
      <c r="E794" s="91"/>
      <c r="F794" s="91"/>
      <c r="I794" s="123"/>
    </row>
    <row r="795" spans="2:9" ht="12">
      <c r="B795" s="91"/>
      <c r="C795" s="91"/>
      <c r="D795" s="91"/>
      <c r="E795" s="91"/>
      <c r="F795" s="91"/>
      <c r="I795" s="123"/>
    </row>
    <row r="796" spans="2:9" ht="12">
      <c r="B796" s="91"/>
      <c r="C796" s="91"/>
      <c r="D796" s="91"/>
      <c r="E796" s="91"/>
      <c r="F796" s="91"/>
      <c r="I796" s="123"/>
    </row>
    <row r="797" spans="2:9" ht="12">
      <c r="B797" s="91"/>
      <c r="C797" s="91"/>
      <c r="D797" s="91"/>
      <c r="E797" s="91"/>
      <c r="F797" s="91"/>
      <c r="I797" s="123"/>
    </row>
    <row r="798" spans="2:9" ht="12">
      <c r="B798" s="91"/>
      <c r="C798" s="91"/>
      <c r="D798" s="91"/>
      <c r="E798" s="91"/>
      <c r="F798" s="91"/>
      <c r="I798" s="123"/>
    </row>
    <row r="799" spans="2:9" ht="12">
      <c r="B799" s="91"/>
      <c r="C799" s="91"/>
      <c r="D799" s="91"/>
      <c r="E799" s="91"/>
      <c r="F799" s="91"/>
      <c r="I799" s="123"/>
    </row>
    <row r="800" spans="2:9" ht="12">
      <c r="B800" s="91"/>
      <c r="C800" s="91"/>
      <c r="D800" s="91"/>
      <c r="E800" s="91"/>
      <c r="F800" s="91"/>
      <c r="I800" s="123"/>
    </row>
    <row r="801" spans="2:9" ht="12">
      <c r="B801" s="91"/>
      <c r="C801" s="91"/>
      <c r="D801" s="91"/>
      <c r="E801" s="91"/>
      <c r="F801" s="91"/>
      <c r="I801" s="123"/>
    </row>
    <row r="802" spans="2:9" ht="12">
      <c r="B802" s="91"/>
      <c r="C802" s="91"/>
      <c r="D802" s="91"/>
      <c r="E802" s="91"/>
      <c r="F802" s="91"/>
      <c r="I802" s="123"/>
    </row>
    <row r="803" spans="2:9" ht="12">
      <c r="B803" s="91"/>
      <c r="C803" s="91"/>
      <c r="D803" s="91"/>
      <c r="E803" s="91"/>
      <c r="F803" s="91"/>
      <c r="I803" s="123"/>
    </row>
    <row r="804" spans="2:9" ht="12">
      <c r="B804" s="91"/>
      <c r="C804" s="91"/>
      <c r="D804" s="91"/>
      <c r="E804" s="91"/>
      <c r="F804" s="91"/>
      <c r="I804" s="123"/>
    </row>
    <row r="805" spans="2:9" ht="12">
      <c r="B805" s="91"/>
      <c r="C805" s="91"/>
      <c r="D805" s="91"/>
      <c r="E805" s="91"/>
      <c r="F805" s="91"/>
      <c r="I805" s="123"/>
    </row>
    <row r="806" spans="2:9" ht="12">
      <c r="B806" s="91"/>
      <c r="C806" s="91"/>
      <c r="D806" s="91"/>
      <c r="E806" s="91"/>
      <c r="F806" s="91"/>
      <c r="I806" s="123"/>
    </row>
    <row r="807" spans="2:9" ht="12">
      <c r="B807" s="91"/>
      <c r="C807" s="91"/>
      <c r="D807" s="91"/>
      <c r="E807" s="91"/>
      <c r="F807" s="91"/>
      <c r="I807" s="123"/>
    </row>
    <row r="808" spans="2:9" ht="12">
      <c r="B808" s="91"/>
      <c r="C808" s="91"/>
      <c r="D808" s="91"/>
      <c r="E808" s="91"/>
      <c r="F808" s="91"/>
      <c r="I808" s="123"/>
    </row>
    <row r="809" spans="2:9" ht="12">
      <c r="B809" s="91"/>
      <c r="C809" s="91"/>
      <c r="D809" s="91"/>
      <c r="E809" s="91"/>
      <c r="F809" s="91"/>
      <c r="I809" s="123"/>
    </row>
    <row r="810" spans="2:9" ht="12">
      <c r="B810" s="91"/>
      <c r="C810" s="91"/>
      <c r="D810" s="91"/>
      <c r="E810" s="91"/>
      <c r="F810" s="91"/>
      <c r="I810" s="123"/>
    </row>
    <row r="811" spans="2:9" ht="12">
      <c r="B811" s="91"/>
      <c r="C811" s="91"/>
      <c r="D811" s="91"/>
      <c r="E811" s="91"/>
      <c r="F811" s="91"/>
      <c r="I811" s="123"/>
    </row>
    <row r="812" spans="2:9" ht="12">
      <c r="B812" s="91"/>
      <c r="C812" s="91"/>
      <c r="D812" s="91"/>
      <c r="E812" s="91"/>
      <c r="F812" s="91"/>
      <c r="I812" s="123"/>
    </row>
    <row r="813" spans="2:9" ht="12">
      <c r="B813" s="91"/>
      <c r="C813" s="91"/>
      <c r="D813" s="91"/>
      <c r="E813" s="91"/>
      <c r="F813" s="91"/>
      <c r="I813" s="123"/>
    </row>
    <row r="814" spans="2:9" ht="12">
      <c r="B814" s="91"/>
      <c r="C814" s="91"/>
      <c r="D814" s="91"/>
      <c r="E814" s="91"/>
      <c r="F814" s="91"/>
      <c r="I814" s="123"/>
    </row>
    <row r="815" spans="2:9" ht="12">
      <c r="B815" s="91"/>
      <c r="C815" s="91"/>
      <c r="D815" s="91"/>
      <c r="E815" s="91"/>
      <c r="F815" s="91"/>
      <c r="I815" s="123"/>
    </row>
    <row r="816" spans="2:9" ht="12">
      <c r="B816" s="91"/>
      <c r="C816" s="91"/>
      <c r="D816" s="91"/>
      <c r="E816" s="91"/>
      <c r="F816" s="91"/>
      <c r="I816" s="123"/>
    </row>
    <row r="817" spans="2:9" ht="12">
      <c r="B817" s="91"/>
      <c r="C817" s="91"/>
      <c r="D817" s="91"/>
      <c r="E817" s="91"/>
      <c r="F817" s="91"/>
      <c r="I817" s="123"/>
    </row>
    <row r="818" spans="2:9" ht="12">
      <c r="B818" s="91"/>
      <c r="C818" s="91"/>
      <c r="D818" s="91"/>
      <c r="E818" s="91"/>
      <c r="F818" s="91"/>
      <c r="I818" s="123"/>
    </row>
    <row r="819" spans="2:9" ht="12">
      <c r="B819" s="91"/>
      <c r="C819" s="91"/>
      <c r="D819" s="91"/>
      <c r="E819" s="91"/>
      <c r="F819" s="91"/>
      <c r="I819" s="123"/>
    </row>
    <row r="820" spans="2:9" ht="12">
      <c r="B820" s="91"/>
      <c r="C820" s="91"/>
      <c r="D820" s="91"/>
      <c r="E820" s="91"/>
      <c r="F820" s="91"/>
      <c r="I820" s="123"/>
    </row>
    <row r="821" spans="2:9" ht="12">
      <c r="B821" s="91"/>
      <c r="C821" s="91"/>
      <c r="D821" s="91"/>
      <c r="E821" s="91"/>
      <c r="F821" s="91"/>
      <c r="I821" s="123"/>
    </row>
    <row r="822" spans="2:9" ht="12">
      <c r="B822" s="91"/>
      <c r="C822" s="91"/>
      <c r="D822" s="91"/>
      <c r="E822" s="91"/>
      <c r="F822" s="91"/>
      <c r="I822" s="123"/>
    </row>
    <row r="823" spans="2:9" ht="12">
      <c r="B823" s="91"/>
      <c r="C823" s="91"/>
      <c r="D823" s="91"/>
      <c r="E823" s="91"/>
      <c r="F823" s="91"/>
      <c r="I823" s="123"/>
    </row>
    <row r="824" spans="2:9" ht="12">
      <c r="B824" s="91"/>
      <c r="C824" s="91"/>
      <c r="D824" s="91"/>
      <c r="E824" s="91"/>
      <c r="F824" s="91"/>
      <c r="I824" s="123"/>
    </row>
    <row r="825" spans="2:9" ht="12">
      <c r="B825" s="91"/>
      <c r="C825" s="91"/>
      <c r="D825" s="91"/>
      <c r="E825" s="91"/>
      <c r="F825" s="91"/>
      <c r="I825" s="123"/>
    </row>
    <row r="826" spans="2:9" ht="12">
      <c r="B826" s="91"/>
      <c r="C826" s="91"/>
      <c r="D826" s="91"/>
      <c r="E826" s="91"/>
      <c r="F826" s="91"/>
      <c r="I826" s="123"/>
    </row>
    <row r="827" spans="2:9" ht="12">
      <c r="B827" s="91"/>
      <c r="C827" s="91"/>
      <c r="D827" s="91"/>
      <c r="E827" s="91"/>
      <c r="F827" s="91"/>
      <c r="I827" s="123"/>
    </row>
    <row r="828" spans="2:9" ht="12">
      <c r="B828" s="91"/>
      <c r="C828" s="91"/>
      <c r="D828" s="91"/>
      <c r="E828" s="91"/>
      <c r="F828" s="91"/>
      <c r="I828" s="123"/>
    </row>
    <row r="829" spans="2:9" ht="12">
      <c r="B829" s="91"/>
      <c r="C829" s="91"/>
      <c r="D829" s="91"/>
      <c r="E829" s="91"/>
      <c r="F829" s="91"/>
      <c r="I829" s="123"/>
    </row>
    <row r="830" spans="2:9" ht="12">
      <c r="B830" s="91"/>
      <c r="C830" s="91"/>
      <c r="D830" s="91"/>
      <c r="E830" s="91"/>
      <c r="F830" s="91"/>
      <c r="I830" s="123"/>
    </row>
    <row r="831" spans="2:9" ht="12">
      <c r="B831" s="91"/>
      <c r="C831" s="91"/>
      <c r="D831" s="91"/>
      <c r="E831" s="91"/>
      <c r="F831" s="91"/>
      <c r="I831" s="123"/>
    </row>
    <row r="832" spans="2:9" ht="12">
      <c r="B832" s="91"/>
      <c r="C832" s="91"/>
      <c r="D832" s="91"/>
      <c r="E832" s="91"/>
      <c r="F832" s="91"/>
      <c r="I832" s="123"/>
    </row>
    <row r="833" spans="2:9" ht="12">
      <c r="B833" s="91"/>
      <c r="C833" s="91"/>
      <c r="D833" s="91"/>
      <c r="E833" s="91"/>
      <c r="F833" s="91"/>
      <c r="I833" s="123"/>
    </row>
    <row r="834" spans="2:9" ht="12">
      <c r="B834" s="91"/>
      <c r="C834" s="91"/>
      <c r="D834" s="91"/>
      <c r="E834" s="91"/>
      <c r="F834" s="91"/>
      <c r="I834" s="123"/>
    </row>
    <row r="835" spans="2:9" ht="12">
      <c r="B835" s="91"/>
      <c r="C835" s="91"/>
      <c r="D835" s="91"/>
      <c r="E835" s="91"/>
      <c r="F835" s="91"/>
      <c r="I835" s="123"/>
    </row>
    <row r="836" spans="2:9" ht="12">
      <c r="B836" s="91"/>
      <c r="C836" s="91"/>
      <c r="D836" s="91"/>
      <c r="E836" s="91"/>
      <c r="F836" s="91"/>
      <c r="I836" s="123"/>
    </row>
    <row r="837" spans="2:9" ht="12">
      <c r="B837" s="91"/>
      <c r="C837" s="91"/>
      <c r="D837" s="91"/>
      <c r="E837" s="91"/>
      <c r="F837" s="91"/>
      <c r="I837" s="123"/>
    </row>
    <row r="838" spans="2:9" ht="12">
      <c r="B838" s="91"/>
      <c r="C838" s="91"/>
      <c r="D838" s="91"/>
      <c r="E838" s="91"/>
      <c r="F838" s="91"/>
      <c r="I838" s="123"/>
    </row>
    <row r="839" spans="2:9" ht="12">
      <c r="B839" s="91"/>
      <c r="C839" s="91"/>
      <c r="D839" s="91"/>
      <c r="E839" s="91"/>
      <c r="F839" s="91"/>
      <c r="I839" s="123"/>
    </row>
    <row r="840" spans="2:9" ht="12">
      <c r="B840" s="91"/>
      <c r="C840" s="91"/>
      <c r="D840" s="91"/>
      <c r="E840" s="91"/>
      <c r="F840" s="91"/>
      <c r="I840" s="123"/>
    </row>
    <row r="841" spans="2:9" ht="12">
      <c r="B841" s="91"/>
      <c r="C841" s="91"/>
      <c r="D841" s="91"/>
      <c r="E841" s="91"/>
      <c r="F841" s="91"/>
      <c r="I841" s="123"/>
    </row>
    <row r="842" spans="2:9" ht="12">
      <c r="B842" s="91"/>
      <c r="C842" s="91"/>
      <c r="D842" s="91"/>
      <c r="E842" s="91"/>
      <c r="F842" s="91"/>
      <c r="I842" s="123"/>
    </row>
    <row r="843" spans="2:9" ht="12">
      <c r="B843" s="91"/>
      <c r="C843" s="91"/>
      <c r="D843" s="91"/>
      <c r="E843" s="91"/>
      <c r="F843" s="91"/>
      <c r="I843" s="123"/>
    </row>
    <row r="844" spans="2:9" ht="12">
      <c r="B844" s="91"/>
      <c r="C844" s="91"/>
      <c r="D844" s="91"/>
      <c r="E844" s="91"/>
      <c r="F844" s="91"/>
      <c r="I844" s="123"/>
    </row>
    <row r="845" spans="2:9" ht="12">
      <c r="B845" s="91"/>
      <c r="C845" s="91"/>
      <c r="D845" s="91"/>
      <c r="E845" s="91"/>
      <c r="F845" s="91"/>
      <c r="I845" s="123"/>
    </row>
    <row r="846" spans="2:9" ht="12">
      <c r="B846" s="91"/>
      <c r="C846" s="91"/>
      <c r="D846" s="91"/>
      <c r="E846" s="91"/>
      <c r="F846" s="91"/>
      <c r="I846" s="123"/>
    </row>
    <row r="847" spans="2:9" ht="12">
      <c r="B847" s="91"/>
      <c r="C847" s="91"/>
      <c r="D847" s="91"/>
      <c r="E847" s="91"/>
      <c r="F847" s="91"/>
      <c r="I847" s="123"/>
    </row>
    <row r="848" spans="2:9" ht="12">
      <c r="B848" s="91"/>
      <c r="C848" s="91"/>
      <c r="D848" s="91"/>
      <c r="E848" s="91"/>
      <c r="F848" s="91"/>
      <c r="I848" s="123"/>
    </row>
    <row r="849" spans="2:9" ht="12">
      <c r="B849" s="91"/>
      <c r="C849" s="91"/>
      <c r="D849" s="91"/>
      <c r="E849" s="91"/>
      <c r="F849" s="91"/>
      <c r="I849" s="123"/>
    </row>
    <row r="850" spans="2:9" ht="12">
      <c r="B850" s="91"/>
      <c r="C850" s="91"/>
      <c r="D850" s="91"/>
      <c r="E850" s="91"/>
      <c r="F850" s="91"/>
      <c r="I850" s="123"/>
    </row>
    <row r="851" spans="2:9" ht="12">
      <c r="B851" s="91"/>
      <c r="C851" s="91"/>
      <c r="D851" s="91"/>
      <c r="E851" s="91"/>
      <c r="F851" s="91"/>
      <c r="I851" s="123"/>
    </row>
    <row r="852" spans="2:9" ht="12">
      <c r="B852" s="91"/>
      <c r="C852" s="91"/>
      <c r="D852" s="91"/>
      <c r="E852" s="91"/>
      <c r="F852" s="91"/>
      <c r="I852" s="123"/>
    </row>
    <row r="853" spans="2:9" ht="12">
      <c r="B853" s="91"/>
      <c r="C853" s="91"/>
      <c r="D853" s="91"/>
      <c r="E853" s="91"/>
      <c r="F853" s="91"/>
      <c r="I853" s="123"/>
    </row>
    <row r="854" spans="2:9" ht="12">
      <c r="B854" s="91"/>
      <c r="C854" s="91"/>
      <c r="D854" s="91"/>
      <c r="E854" s="91"/>
      <c r="F854" s="91"/>
      <c r="I854" s="123"/>
    </row>
    <row r="855" spans="2:9" ht="12">
      <c r="B855" s="91"/>
      <c r="C855" s="91"/>
      <c r="D855" s="91"/>
      <c r="E855" s="91"/>
      <c r="F855" s="91"/>
      <c r="I855" s="123"/>
    </row>
    <row r="856" spans="2:9" ht="12">
      <c r="B856" s="91"/>
      <c r="C856" s="91"/>
      <c r="D856" s="91"/>
      <c r="E856" s="91"/>
      <c r="F856" s="91"/>
      <c r="I856" s="123"/>
    </row>
    <row r="857" spans="2:9" ht="12">
      <c r="B857" s="91"/>
      <c r="C857" s="91"/>
      <c r="D857" s="91"/>
      <c r="E857" s="91"/>
      <c r="F857" s="91"/>
      <c r="I857" s="123"/>
    </row>
    <row r="858" spans="2:9" ht="12">
      <c r="B858" s="91"/>
      <c r="C858" s="91"/>
      <c r="D858" s="91"/>
      <c r="E858" s="91"/>
      <c r="F858" s="91"/>
      <c r="I858" s="123"/>
    </row>
    <row r="859" spans="2:9" ht="12">
      <c r="B859" s="91"/>
      <c r="C859" s="91"/>
      <c r="D859" s="91"/>
      <c r="E859" s="91"/>
      <c r="F859" s="91"/>
      <c r="I859" s="123"/>
    </row>
    <row r="860" spans="2:9" ht="12">
      <c r="B860" s="91"/>
      <c r="C860" s="91"/>
      <c r="D860" s="91"/>
      <c r="E860" s="91"/>
      <c r="F860" s="91"/>
      <c r="I860" s="123"/>
    </row>
    <row r="861" spans="2:9" ht="12">
      <c r="B861" s="91"/>
      <c r="C861" s="91"/>
      <c r="D861" s="91"/>
      <c r="E861" s="91"/>
      <c r="F861" s="91"/>
      <c r="I861" s="123"/>
    </row>
    <row r="862" spans="2:9" ht="12">
      <c r="B862" s="91"/>
      <c r="C862" s="91"/>
      <c r="D862" s="91"/>
      <c r="E862" s="91"/>
      <c r="F862" s="91"/>
      <c r="I862" s="123"/>
    </row>
    <row r="863" spans="2:9" ht="12">
      <c r="B863" s="91"/>
      <c r="C863" s="91"/>
      <c r="D863" s="91"/>
      <c r="E863" s="91"/>
      <c r="F863" s="91"/>
      <c r="I863" s="123"/>
    </row>
    <row r="864" spans="2:9" ht="12">
      <c r="B864" s="91"/>
      <c r="C864" s="91"/>
      <c r="D864" s="91"/>
      <c r="E864" s="91"/>
      <c r="F864" s="91"/>
      <c r="I864" s="123"/>
    </row>
    <row r="865" spans="2:9" ht="12">
      <c r="B865" s="91"/>
      <c r="C865" s="91"/>
      <c r="D865" s="91"/>
      <c r="E865" s="91"/>
      <c r="F865" s="91"/>
      <c r="I865" s="123"/>
    </row>
    <row r="866" spans="2:9" ht="12">
      <c r="B866" s="91"/>
      <c r="C866" s="91"/>
      <c r="D866" s="91"/>
      <c r="E866" s="91"/>
      <c r="F866" s="91"/>
      <c r="I866" s="123"/>
    </row>
    <row r="867" spans="2:9" ht="12">
      <c r="B867" s="91"/>
      <c r="C867" s="91"/>
      <c r="D867" s="91"/>
      <c r="E867" s="91"/>
      <c r="F867" s="91"/>
      <c r="I867" s="123"/>
    </row>
    <row r="868" spans="2:9" ht="12">
      <c r="B868" s="91"/>
      <c r="C868" s="91"/>
      <c r="D868" s="91"/>
      <c r="E868" s="91"/>
      <c r="F868" s="91"/>
      <c r="I868" s="123"/>
    </row>
    <row r="869" spans="2:9" ht="12">
      <c r="B869" s="91"/>
      <c r="C869" s="91"/>
      <c r="D869" s="91"/>
      <c r="E869" s="91"/>
      <c r="F869" s="91"/>
      <c r="I869" s="123"/>
    </row>
    <row r="870" spans="2:9" ht="12">
      <c r="B870" s="91"/>
      <c r="C870" s="91"/>
      <c r="D870" s="91"/>
      <c r="E870" s="91"/>
      <c r="F870" s="91"/>
      <c r="I870" s="123"/>
    </row>
    <row r="871" spans="2:9" ht="12">
      <c r="B871" s="91"/>
      <c r="C871" s="91"/>
      <c r="D871" s="91"/>
      <c r="E871" s="91"/>
      <c r="F871" s="91"/>
      <c r="I871" s="123"/>
    </row>
    <row r="872" spans="2:9" ht="12">
      <c r="B872" s="91"/>
      <c r="C872" s="91"/>
      <c r="D872" s="91"/>
      <c r="E872" s="91"/>
      <c r="F872" s="91"/>
      <c r="I872" s="123"/>
    </row>
    <row r="873" spans="2:9" ht="12">
      <c r="B873" s="91"/>
      <c r="C873" s="91"/>
      <c r="D873" s="91"/>
      <c r="E873" s="91"/>
      <c r="F873" s="91"/>
      <c r="I873" s="123"/>
    </row>
    <row r="874" spans="2:9" ht="12">
      <c r="B874" s="91"/>
      <c r="C874" s="91"/>
      <c r="D874" s="91"/>
      <c r="E874" s="91"/>
      <c r="F874" s="91"/>
      <c r="I874" s="123"/>
    </row>
    <row r="875" spans="2:9" ht="12">
      <c r="B875" s="91"/>
      <c r="C875" s="91"/>
      <c r="D875" s="91"/>
      <c r="E875" s="91"/>
      <c r="F875" s="91"/>
      <c r="I875" s="123"/>
    </row>
    <row r="876" spans="2:9" ht="12">
      <c r="B876" s="91"/>
      <c r="C876" s="91"/>
      <c r="D876" s="91"/>
      <c r="E876" s="91"/>
      <c r="F876" s="91"/>
      <c r="I876" s="123"/>
    </row>
    <row r="877" spans="2:9" ht="12">
      <c r="B877" s="91"/>
      <c r="C877" s="91"/>
      <c r="D877" s="91"/>
      <c r="E877" s="91"/>
      <c r="F877" s="91"/>
      <c r="I877" s="123"/>
    </row>
    <row r="878" spans="2:9" ht="12">
      <c r="B878" s="91"/>
      <c r="C878" s="91"/>
      <c r="D878" s="91"/>
      <c r="E878" s="91"/>
      <c r="F878" s="91"/>
      <c r="I878" s="123"/>
    </row>
    <row r="879" spans="2:9" ht="12">
      <c r="B879" s="91"/>
      <c r="C879" s="91"/>
      <c r="D879" s="91"/>
      <c r="E879" s="91"/>
      <c r="F879" s="91"/>
      <c r="I879" s="123"/>
    </row>
    <row r="880" spans="2:9" ht="12">
      <c r="B880" s="91"/>
      <c r="C880" s="91"/>
      <c r="D880" s="91"/>
      <c r="E880" s="91"/>
      <c r="F880" s="91"/>
      <c r="I880" s="123"/>
    </row>
    <row r="881" spans="2:9" ht="12">
      <c r="B881" s="91"/>
      <c r="C881" s="91"/>
      <c r="D881" s="91"/>
      <c r="E881" s="91"/>
      <c r="F881" s="91"/>
      <c r="I881" s="123"/>
    </row>
    <row r="882" spans="2:9" ht="12">
      <c r="B882" s="91"/>
      <c r="C882" s="91"/>
      <c r="D882" s="91"/>
      <c r="E882" s="91"/>
      <c r="F882" s="91"/>
      <c r="I882" s="123"/>
    </row>
    <row r="883" spans="2:9" ht="12">
      <c r="B883" s="91"/>
      <c r="C883" s="91"/>
      <c r="D883" s="91"/>
      <c r="E883" s="91"/>
      <c r="F883" s="91"/>
      <c r="I883" s="123"/>
    </row>
    <row r="884" spans="2:9" ht="12">
      <c r="B884" s="91"/>
      <c r="C884" s="91"/>
      <c r="D884" s="91"/>
      <c r="E884" s="91"/>
      <c r="F884" s="91"/>
      <c r="I884" s="123"/>
    </row>
    <row r="885" spans="2:9" ht="12">
      <c r="B885" s="91"/>
      <c r="C885" s="91"/>
      <c r="D885" s="91"/>
      <c r="E885" s="91"/>
      <c r="F885" s="91"/>
      <c r="I885" s="123"/>
    </row>
    <row r="886" spans="2:9" ht="12">
      <c r="B886" s="91"/>
      <c r="C886" s="91"/>
      <c r="D886" s="91"/>
      <c r="E886" s="91"/>
      <c r="F886" s="91"/>
      <c r="I886" s="123"/>
    </row>
    <row r="887" spans="2:9" ht="12">
      <c r="B887" s="91"/>
      <c r="C887" s="91"/>
      <c r="D887" s="91"/>
      <c r="E887" s="91"/>
      <c r="F887" s="91"/>
      <c r="I887" s="123"/>
    </row>
    <row r="888" spans="2:9" ht="12">
      <c r="B888" s="91"/>
      <c r="C888" s="91"/>
      <c r="D888" s="91"/>
      <c r="E888" s="91"/>
      <c r="F888" s="91"/>
      <c r="I888" s="123"/>
    </row>
    <row r="889" spans="2:9" ht="12">
      <c r="B889" s="91"/>
      <c r="C889" s="91"/>
      <c r="D889" s="91"/>
      <c r="E889" s="91"/>
      <c r="F889" s="91"/>
      <c r="I889" s="123"/>
    </row>
    <row r="890" spans="2:9" ht="12">
      <c r="B890" s="91"/>
      <c r="C890" s="91"/>
      <c r="D890" s="91"/>
      <c r="E890" s="91"/>
      <c r="F890" s="91"/>
      <c r="I890" s="123"/>
    </row>
    <row r="891" spans="2:9" ht="12">
      <c r="B891" s="91"/>
      <c r="C891" s="91"/>
      <c r="D891" s="91"/>
      <c r="E891" s="91"/>
      <c r="F891" s="91"/>
      <c r="I891" s="123"/>
    </row>
    <row r="892" spans="2:9" ht="12">
      <c r="B892" s="91"/>
      <c r="C892" s="91"/>
      <c r="D892" s="91"/>
      <c r="E892" s="91"/>
      <c r="F892" s="91"/>
      <c r="I892" s="123"/>
    </row>
    <row r="893" spans="2:9" ht="12">
      <c r="B893" s="91"/>
      <c r="C893" s="91"/>
      <c r="D893" s="91"/>
      <c r="E893" s="91"/>
      <c r="F893" s="91"/>
      <c r="I893" s="123"/>
    </row>
    <row r="894" spans="2:9" ht="12">
      <c r="B894" s="91"/>
      <c r="C894" s="91"/>
      <c r="D894" s="91"/>
      <c r="E894" s="91"/>
      <c r="F894" s="91"/>
      <c r="I894" s="123"/>
    </row>
    <row r="895" spans="2:9" ht="12">
      <c r="B895" s="91"/>
      <c r="C895" s="91"/>
      <c r="D895" s="91"/>
      <c r="E895" s="91"/>
      <c r="F895" s="91"/>
      <c r="I895" s="123"/>
    </row>
    <row r="896" spans="2:9" ht="12">
      <c r="B896" s="91"/>
      <c r="C896" s="91"/>
      <c r="D896" s="91"/>
      <c r="E896" s="91"/>
      <c r="F896" s="91"/>
      <c r="I896" s="123"/>
    </row>
    <row r="897" spans="2:9" ht="12">
      <c r="B897" s="91"/>
      <c r="C897" s="91"/>
      <c r="D897" s="91"/>
      <c r="E897" s="91"/>
      <c r="F897" s="91"/>
      <c r="I897" s="123"/>
    </row>
    <row r="898" spans="2:9" ht="12">
      <c r="B898" s="91"/>
      <c r="C898" s="91"/>
      <c r="D898" s="91"/>
      <c r="E898" s="91"/>
      <c r="F898" s="91"/>
      <c r="I898" s="123"/>
    </row>
    <row r="899" spans="2:9" ht="12">
      <c r="B899" s="91"/>
      <c r="C899" s="91"/>
      <c r="D899" s="91"/>
      <c r="E899" s="91"/>
      <c r="F899" s="91"/>
      <c r="I899" s="123"/>
    </row>
    <row r="900" spans="2:9" ht="12">
      <c r="B900" s="91"/>
      <c r="C900" s="91"/>
      <c r="D900" s="91"/>
      <c r="E900" s="91"/>
      <c r="F900" s="91"/>
      <c r="I900" s="123"/>
    </row>
    <row r="901" spans="2:9" ht="12">
      <c r="B901" s="91"/>
      <c r="C901" s="91"/>
      <c r="D901" s="91"/>
      <c r="E901" s="91"/>
      <c r="F901" s="91"/>
      <c r="I901" s="123"/>
    </row>
    <row r="902" spans="2:9" ht="12">
      <c r="B902" s="91"/>
      <c r="C902" s="91"/>
      <c r="D902" s="91"/>
      <c r="E902" s="91"/>
      <c r="F902" s="91"/>
      <c r="I902" s="123"/>
    </row>
    <row r="903" spans="2:9" ht="12">
      <c r="B903" s="91"/>
      <c r="C903" s="91"/>
      <c r="D903" s="91"/>
      <c r="E903" s="91"/>
      <c r="F903" s="91"/>
      <c r="I903" s="123"/>
    </row>
    <row r="904" spans="2:9" ht="12">
      <c r="B904" s="91"/>
      <c r="C904" s="91"/>
      <c r="D904" s="91"/>
      <c r="E904" s="91"/>
      <c r="F904" s="91"/>
      <c r="I904" s="123"/>
    </row>
    <row r="905" spans="2:9" ht="12">
      <c r="B905" s="91"/>
      <c r="C905" s="91"/>
      <c r="D905" s="91"/>
      <c r="E905" s="91"/>
      <c r="F905" s="91"/>
      <c r="I905" s="123"/>
    </row>
    <row r="906" spans="2:9" ht="12">
      <c r="B906" s="91"/>
      <c r="C906" s="91"/>
      <c r="D906" s="91"/>
      <c r="E906" s="91"/>
      <c r="F906" s="91"/>
      <c r="I906" s="123"/>
    </row>
    <row r="907" spans="2:9" ht="12">
      <c r="B907" s="91"/>
      <c r="C907" s="91"/>
      <c r="D907" s="91"/>
      <c r="E907" s="91"/>
      <c r="F907" s="91"/>
      <c r="I907" s="123"/>
    </row>
    <row r="908" spans="2:9" ht="12">
      <c r="B908" s="91"/>
      <c r="C908" s="91"/>
      <c r="D908" s="91"/>
      <c r="E908" s="91"/>
      <c r="F908" s="91"/>
      <c r="I908" s="123"/>
    </row>
    <row r="909" spans="2:9" ht="12">
      <c r="B909" s="91"/>
      <c r="C909" s="91"/>
      <c r="D909" s="91"/>
      <c r="E909" s="91"/>
      <c r="F909" s="91"/>
      <c r="I909" s="123"/>
    </row>
    <row r="910" spans="2:9" ht="12">
      <c r="B910" s="91"/>
      <c r="C910" s="91"/>
      <c r="D910" s="91"/>
      <c r="E910" s="91"/>
      <c r="F910" s="91"/>
      <c r="I910" s="123"/>
    </row>
    <row r="911" spans="2:9" ht="12">
      <c r="B911" s="91"/>
      <c r="C911" s="91"/>
      <c r="D911" s="91"/>
      <c r="E911" s="91"/>
      <c r="F911" s="91"/>
      <c r="I911" s="123"/>
    </row>
    <row r="912" spans="2:9" ht="12">
      <c r="B912" s="91"/>
      <c r="C912" s="91"/>
      <c r="D912" s="91"/>
      <c r="E912" s="91"/>
      <c r="F912" s="91"/>
      <c r="I912" s="123"/>
    </row>
    <row r="913" spans="2:9" ht="12">
      <c r="B913" s="91"/>
      <c r="C913" s="91"/>
      <c r="D913" s="91"/>
      <c r="E913" s="91"/>
      <c r="F913" s="91"/>
      <c r="I913" s="123"/>
    </row>
    <row r="914" spans="2:9" ht="12">
      <c r="B914" s="91"/>
      <c r="C914" s="91"/>
      <c r="D914" s="91"/>
      <c r="E914" s="91"/>
      <c r="F914" s="91"/>
      <c r="I914" s="123"/>
    </row>
    <row r="915" spans="2:9" ht="12">
      <c r="B915" s="91"/>
      <c r="C915" s="91"/>
      <c r="D915" s="91"/>
      <c r="E915" s="91"/>
      <c r="F915" s="91"/>
      <c r="I915" s="123"/>
    </row>
    <row r="916" spans="2:9" ht="12">
      <c r="B916" s="91"/>
      <c r="C916" s="91"/>
      <c r="D916" s="91"/>
      <c r="E916" s="91"/>
      <c r="F916" s="91"/>
      <c r="I916" s="123"/>
    </row>
    <row r="917" spans="2:9" ht="12">
      <c r="B917" s="91"/>
      <c r="C917" s="91"/>
      <c r="D917" s="91"/>
      <c r="E917" s="91"/>
      <c r="F917" s="91"/>
      <c r="I917" s="123"/>
    </row>
    <row r="918" spans="2:9" ht="12">
      <c r="B918" s="91"/>
      <c r="C918" s="91"/>
      <c r="D918" s="91"/>
      <c r="E918" s="91"/>
      <c r="F918" s="91"/>
      <c r="I918" s="123"/>
    </row>
    <row r="919" spans="2:9" ht="12">
      <c r="B919" s="91"/>
      <c r="C919" s="91"/>
      <c r="D919" s="91"/>
      <c r="E919" s="91"/>
      <c r="F919" s="91"/>
      <c r="I919" s="123"/>
    </row>
    <row r="920" spans="2:9" ht="12">
      <c r="B920" s="91"/>
      <c r="C920" s="91"/>
      <c r="D920" s="91"/>
      <c r="E920" s="91"/>
      <c r="F920" s="91"/>
      <c r="I920" s="123"/>
    </row>
    <row r="921" spans="2:9" ht="12">
      <c r="B921" s="91"/>
      <c r="C921" s="91"/>
      <c r="D921" s="91"/>
      <c r="E921" s="91"/>
      <c r="F921" s="91"/>
      <c r="I921" s="123"/>
    </row>
    <row r="922" spans="2:9" ht="12">
      <c r="B922" s="91"/>
      <c r="C922" s="91"/>
      <c r="D922" s="91"/>
      <c r="E922" s="91"/>
      <c r="F922" s="91"/>
      <c r="I922" s="123"/>
    </row>
    <row r="923" spans="2:9" ht="12">
      <c r="B923" s="91"/>
      <c r="C923" s="91"/>
      <c r="D923" s="91"/>
      <c r="E923" s="91"/>
      <c r="F923" s="91"/>
      <c r="I923" s="123"/>
    </row>
    <row r="924" spans="2:9" ht="12">
      <c r="B924" s="91"/>
      <c r="C924" s="91"/>
      <c r="D924" s="91"/>
      <c r="E924" s="91"/>
      <c r="F924" s="91"/>
      <c r="I924" s="123"/>
    </row>
    <row r="925" spans="2:9" ht="12">
      <c r="B925" s="91"/>
      <c r="C925" s="91"/>
      <c r="D925" s="91"/>
      <c r="E925" s="91"/>
      <c r="F925" s="91"/>
      <c r="I925" s="123"/>
    </row>
    <row r="926" spans="2:9" ht="12">
      <c r="B926" s="91"/>
      <c r="C926" s="91"/>
      <c r="D926" s="91"/>
      <c r="E926" s="91"/>
      <c r="F926" s="91"/>
      <c r="I926" s="123"/>
    </row>
    <row r="927" spans="2:9" ht="12">
      <c r="B927" s="91"/>
      <c r="C927" s="91"/>
      <c r="D927" s="91"/>
      <c r="E927" s="91"/>
      <c r="F927" s="91"/>
      <c r="I927" s="123"/>
    </row>
    <row r="928" spans="2:9" ht="12">
      <c r="B928" s="91"/>
      <c r="C928" s="91"/>
      <c r="D928" s="91"/>
      <c r="E928" s="91"/>
      <c r="F928" s="91"/>
      <c r="I928" s="123"/>
    </row>
    <row r="929" spans="2:9" ht="12">
      <c r="B929" s="91"/>
      <c r="C929" s="91"/>
      <c r="D929" s="91"/>
      <c r="E929" s="91"/>
      <c r="F929" s="91"/>
      <c r="I929" s="123"/>
    </row>
    <row r="930" spans="2:9" ht="12">
      <c r="B930" s="91"/>
      <c r="C930" s="91"/>
      <c r="D930" s="91"/>
      <c r="E930" s="91"/>
      <c r="F930" s="91"/>
      <c r="I930" s="123"/>
    </row>
    <row r="931" spans="2:9" ht="12">
      <c r="B931" s="91"/>
      <c r="C931" s="91"/>
      <c r="D931" s="91"/>
      <c r="E931" s="91"/>
      <c r="F931" s="91"/>
      <c r="I931" s="123"/>
    </row>
    <row r="932" spans="2:9" ht="12">
      <c r="B932" s="91"/>
      <c r="C932" s="91"/>
      <c r="D932" s="91"/>
      <c r="E932" s="91"/>
      <c r="F932" s="91"/>
      <c r="I932" s="123"/>
    </row>
    <row r="933" spans="2:9" ht="12">
      <c r="B933" s="91"/>
      <c r="C933" s="91"/>
      <c r="D933" s="91"/>
      <c r="E933" s="91"/>
      <c r="F933" s="91"/>
      <c r="I933" s="123"/>
    </row>
    <row r="934" spans="2:9" ht="12">
      <c r="B934" s="91"/>
      <c r="C934" s="91"/>
      <c r="D934" s="91"/>
      <c r="E934" s="91"/>
      <c r="F934" s="91"/>
      <c r="I934" s="123"/>
    </row>
    <row r="935" spans="2:9" ht="12">
      <c r="B935" s="91"/>
      <c r="C935" s="91"/>
      <c r="D935" s="91"/>
      <c r="E935" s="91"/>
      <c r="F935" s="91"/>
      <c r="I935" s="123"/>
    </row>
    <row r="936" spans="2:9" ht="12">
      <c r="B936" s="91"/>
      <c r="C936" s="91"/>
      <c r="D936" s="91"/>
      <c r="E936" s="91"/>
      <c r="F936" s="91"/>
      <c r="I936" s="123"/>
    </row>
    <row r="937" spans="2:9" ht="12">
      <c r="B937" s="91"/>
      <c r="C937" s="91"/>
      <c r="D937" s="91"/>
      <c r="E937" s="91"/>
      <c r="F937" s="91"/>
      <c r="I937" s="123"/>
    </row>
    <row r="938" spans="2:9" ht="12">
      <c r="B938" s="91"/>
      <c r="C938" s="91"/>
      <c r="D938" s="91"/>
      <c r="E938" s="91"/>
      <c r="F938" s="91"/>
      <c r="I938" s="123"/>
    </row>
    <row r="939" spans="2:9" ht="12">
      <c r="B939" s="91"/>
      <c r="C939" s="91"/>
      <c r="D939" s="91"/>
      <c r="E939" s="91"/>
      <c r="F939" s="91"/>
      <c r="I939" s="123"/>
    </row>
    <row r="940" spans="2:9" ht="12">
      <c r="B940" s="91"/>
      <c r="C940" s="91"/>
      <c r="D940" s="91"/>
      <c r="E940" s="91"/>
      <c r="F940" s="91"/>
      <c r="I940" s="123"/>
    </row>
    <row r="941" spans="2:9" ht="12">
      <c r="B941" s="91"/>
      <c r="C941" s="91"/>
      <c r="D941" s="91"/>
      <c r="E941" s="91"/>
      <c r="F941" s="91"/>
      <c r="I941" s="123"/>
    </row>
    <row r="942" spans="2:9" ht="12">
      <c r="B942" s="91"/>
      <c r="C942" s="91"/>
      <c r="D942" s="91"/>
      <c r="E942" s="91"/>
      <c r="F942" s="91"/>
      <c r="I942" s="123"/>
    </row>
    <row r="943" spans="2:9" ht="12">
      <c r="B943" s="91"/>
      <c r="C943" s="91"/>
      <c r="D943" s="91"/>
      <c r="E943" s="91"/>
      <c r="F943" s="91"/>
      <c r="I943" s="123"/>
    </row>
    <row r="944" spans="2:9" ht="12">
      <c r="B944" s="91"/>
      <c r="C944" s="91"/>
      <c r="D944" s="91"/>
      <c r="E944" s="91"/>
      <c r="F944" s="91"/>
      <c r="I944" s="123"/>
    </row>
    <row r="945" spans="2:9" ht="12">
      <c r="B945" s="91"/>
      <c r="C945" s="91"/>
      <c r="D945" s="91"/>
      <c r="E945" s="91"/>
      <c r="F945" s="91"/>
      <c r="I945" s="123"/>
    </row>
    <row r="946" spans="2:9" ht="12">
      <c r="B946" s="91"/>
      <c r="C946" s="91"/>
      <c r="D946" s="91"/>
      <c r="E946" s="91"/>
      <c r="F946" s="91"/>
      <c r="I946" s="123"/>
    </row>
    <row r="947" spans="2:9" ht="12">
      <c r="B947" s="91"/>
      <c r="C947" s="91"/>
      <c r="D947" s="91"/>
      <c r="E947" s="91"/>
      <c r="F947" s="91"/>
      <c r="I947" s="123"/>
    </row>
    <row r="948" spans="2:9" ht="12">
      <c r="B948" s="91"/>
      <c r="C948" s="91"/>
      <c r="D948" s="91"/>
      <c r="E948" s="91"/>
      <c r="F948" s="91"/>
      <c r="I948" s="123"/>
    </row>
    <row r="949" spans="2:9" ht="12">
      <c r="B949" s="91"/>
      <c r="C949" s="91"/>
      <c r="D949" s="91"/>
      <c r="E949" s="91"/>
      <c r="F949" s="91"/>
      <c r="I949" s="123"/>
    </row>
    <row r="950" spans="2:9" ht="12">
      <c r="B950" s="91"/>
      <c r="C950" s="91"/>
      <c r="D950" s="91"/>
      <c r="E950" s="91"/>
      <c r="F950" s="91"/>
      <c r="I950" s="123"/>
    </row>
    <row r="951" spans="2:9" ht="12">
      <c r="B951" s="91"/>
      <c r="C951" s="91"/>
      <c r="D951" s="91"/>
      <c r="E951" s="91"/>
      <c r="F951" s="91"/>
      <c r="I951" s="123"/>
    </row>
    <row r="952" spans="2:9" ht="12">
      <c r="B952" s="91"/>
      <c r="C952" s="91"/>
      <c r="D952" s="91"/>
      <c r="E952" s="91"/>
      <c r="F952" s="91"/>
      <c r="I952" s="123"/>
    </row>
    <row r="953" spans="2:9" ht="12">
      <c r="B953" s="91"/>
      <c r="C953" s="91"/>
      <c r="D953" s="91"/>
      <c r="E953" s="91"/>
      <c r="F953" s="91"/>
      <c r="I953" s="123"/>
    </row>
    <row r="954" spans="2:9" ht="12">
      <c r="B954" s="91"/>
      <c r="C954" s="91"/>
      <c r="D954" s="91"/>
      <c r="E954" s="91"/>
      <c r="F954" s="91"/>
      <c r="I954" s="123"/>
    </row>
    <row r="955" spans="2:9" ht="12">
      <c r="B955" s="91"/>
      <c r="C955" s="91"/>
      <c r="D955" s="91"/>
      <c r="E955" s="91"/>
      <c r="F955" s="91"/>
      <c r="I955" s="123"/>
    </row>
    <row r="956" spans="2:9" ht="12">
      <c r="B956" s="91"/>
      <c r="C956" s="91"/>
      <c r="D956" s="91"/>
      <c r="E956" s="91"/>
      <c r="F956" s="91"/>
      <c r="I956" s="123"/>
    </row>
    <row r="957" spans="2:9" ht="12">
      <c r="B957" s="91"/>
      <c r="C957" s="91"/>
      <c r="D957" s="91"/>
      <c r="E957" s="91"/>
      <c r="F957" s="91"/>
      <c r="I957" s="123"/>
    </row>
    <row r="958" spans="2:9" ht="12">
      <c r="B958" s="91"/>
      <c r="C958" s="91"/>
      <c r="D958" s="91"/>
      <c r="E958" s="91"/>
      <c r="F958" s="91"/>
      <c r="I958" s="123"/>
    </row>
    <row r="959" spans="2:9" ht="12">
      <c r="B959" s="91"/>
      <c r="C959" s="91"/>
      <c r="D959" s="91"/>
      <c r="E959" s="91"/>
      <c r="F959" s="91"/>
      <c r="I959" s="123"/>
    </row>
    <row r="960" spans="2:9" ht="12">
      <c r="B960" s="91"/>
      <c r="C960" s="91"/>
      <c r="D960" s="91"/>
      <c r="E960" s="91"/>
      <c r="F960" s="91"/>
      <c r="I960" s="123"/>
    </row>
    <row r="961" spans="2:9" ht="12">
      <c r="B961" s="91"/>
      <c r="C961" s="91"/>
      <c r="D961" s="91"/>
      <c r="E961" s="91"/>
      <c r="F961" s="91"/>
      <c r="I961" s="123"/>
    </row>
    <row r="962" spans="2:9" ht="12">
      <c r="B962" s="91"/>
      <c r="C962" s="91"/>
      <c r="D962" s="91"/>
      <c r="E962" s="91"/>
      <c r="F962" s="91"/>
      <c r="I962" s="123"/>
    </row>
    <row r="963" spans="2:9" ht="12">
      <c r="B963" s="91"/>
      <c r="C963" s="91"/>
      <c r="D963" s="91"/>
      <c r="E963" s="91"/>
      <c r="F963" s="91"/>
      <c r="I963" s="123"/>
    </row>
    <row r="964" spans="2:9" ht="12">
      <c r="B964" s="91"/>
      <c r="C964" s="91"/>
      <c r="D964" s="91"/>
      <c r="E964" s="91"/>
      <c r="F964" s="91"/>
      <c r="I964" s="123"/>
    </row>
    <row r="965" spans="2:9" ht="12">
      <c r="B965" s="91"/>
      <c r="C965" s="91"/>
      <c r="D965" s="91"/>
      <c r="E965" s="91"/>
      <c r="F965" s="91"/>
      <c r="I965" s="123"/>
    </row>
    <row r="966" spans="2:9" ht="12">
      <c r="B966" s="91"/>
      <c r="C966" s="91"/>
      <c r="D966" s="91"/>
      <c r="E966" s="91"/>
      <c r="F966" s="91"/>
      <c r="I966" s="123"/>
    </row>
    <row r="967" spans="2:9" ht="12">
      <c r="B967" s="91"/>
      <c r="C967" s="91"/>
      <c r="D967" s="91"/>
      <c r="E967" s="91"/>
      <c r="F967" s="91"/>
      <c r="I967" s="123"/>
    </row>
    <row r="968" spans="2:9" ht="12">
      <c r="B968" s="91"/>
      <c r="C968" s="91"/>
      <c r="D968" s="91"/>
      <c r="E968" s="91"/>
      <c r="F968" s="91"/>
      <c r="I968" s="123"/>
    </row>
    <row r="969" spans="2:9" ht="12">
      <c r="B969" s="91"/>
      <c r="C969" s="91"/>
      <c r="D969" s="91"/>
      <c r="E969" s="91"/>
      <c r="F969" s="91"/>
      <c r="I969" s="123"/>
    </row>
    <row r="970" spans="2:9" ht="12">
      <c r="B970" s="91"/>
      <c r="C970" s="91"/>
      <c r="D970" s="91"/>
      <c r="E970" s="91"/>
      <c r="F970" s="91"/>
      <c r="I970" s="123"/>
    </row>
    <row r="971" spans="2:9" ht="12">
      <c r="B971" s="91"/>
      <c r="C971" s="91"/>
      <c r="D971" s="91"/>
      <c r="E971" s="91"/>
      <c r="F971" s="91"/>
      <c r="I971" s="123"/>
    </row>
    <row r="972" spans="2:9" ht="12">
      <c r="B972" s="91"/>
      <c r="C972" s="91"/>
      <c r="D972" s="91"/>
      <c r="E972" s="91"/>
      <c r="F972" s="91"/>
      <c r="I972" s="123"/>
    </row>
    <row r="973" spans="2:9" ht="12">
      <c r="B973" s="91"/>
      <c r="C973" s="91"/>
      <c r="D973" s="91"/>
      <c r="E973" s="91"/>
      <c r="F973" s="91"/>
      <c r="I973" s="123"/>
    </row>
    <row r="974" spans="2:9" ht="12">
      <c r="B974" s="91"/>
      <c r="C974" s="91"/>
      <c r="D974" s="91"/>
      <c r="E974" s="91"/>
      <c r="F974" s="91"/>
      <c r="I974" s="123"/>
    </row>
    <row r="975" spans="2:9" ht="12">
      <c r="B975" s="91"/>
      <c r="C975" s="91"/>
      <c r="D975" s="91"/>
      <c r="E975" s="91"/>
      <c r="F975" s="91"/>
      <c r="I975" s="123"/>
    </row>
    <row r="976" spans="2:9" ht="12">
      <c r="B976" s="91"/>
      <c r="C976" s="91"/>
      <c r="D976" s="91"/>
      <c r="E976" s="91"/>
      <c r="F976" s="91"/>
      <c r="I976" s="123"/>
    </row>
    <row r="977" spans="2:9" ht="12">
      <c r="B977" s="91"/>
      <c r="C977" s="91"/>
      <c r="D977" s="91"/>
      <c r="E977" s="91"/>
      <c r="F977" s="91"/>
      <c r="I977" s="123"/>
    </row>
    <row r="978" spans="2:9" ht="12">
      <c r="B978" s="91"/>
      <c r="C978" s="91"/>
      <c r="D978" s="91"/>
      <c r="E978" s="91"/>
      <c r="F978" s="91"/>
      <c r="I978" s="123"/>
    </row>
    <row r="979" spans="2:9" ht="12">
      <c r="B979" s="91"/>
      <c r="C979" s="91"/>
      <c r="D979" s="91"/>
      <c r="E979" s="91"/>
      <c r="F979" s="91"/>
      <c r="I979" s="123"/>
    </row>
    <row r="980" spans="2:9" ht="12">
      <c r="B980" s="91"/>
      <c r="C980" s="91"/>
      <c r="D980" s="91"/>
      <c r="E980" s="91"/>
      <c r="F980" s="91"/>
      <c r="I980" s="123"/>
    </row>
    <row r="981" spans="2:9" ht="12">
      <c r="B981" s="91"/>
      <c r="C981" s="91"/>
      <c r="D981" s="91"/>
      <c r="E981" s="91"/>
      <c r="F981" s="91"/>
      <c r="I981" s="123"/>
    </row>
    <row r="982" spans="2:9" ht="12">
      <c r="B982" s="91"/>
      <c r="C982" s="91"/>
      <c r="D982" s="91"/>
      <c r="E982" s="91"/>
      <c r="F982" s="91"/>
      <c r="I982" s="123"/>
    </row>
    <row r="983" spans="2:9" ht="12">
      <c r="B983" s="91"/>
      <c r="C983" s="91"/>
      <c r="D983" s="91"/>
      <c r="E983" s="91"/>
      <c r="F983" s="91"/>
      <c r="I983" s="123"/>
    </row>
    <row r="984" spans="2:9" ht="12">
      <c r="B984" s="91"/>
      <c r="C984" s="91"/>
      <c r="D984" s="91"/>
      <c r="E984" s="91"/>
      <c r="F984" s="91"/>
      <c r="I984" s="123"/>
    </row>
    <row r="985" spans="2:9" ht="12">
      <c r="B985" s="91"/>
      <c r="C985" s="91"/>
      <c r="D985" s="91"/>
      <c r="E985" s="91"/>
      <c r="F985" s="91"/>
      <c r="I985" s="123"/>
    </row>
    <row r="986" spans="2:9" ht="12">
      <c r="B986" s="91"/>
      <c r="C986" s="91"/>
      <c r="D986" s="91"/>
      <c r="E986" s="91"/>
      <c r="F986" s="91"/>
      <c r="I986" s="123"/>
    </row>
    <row r="987" spans="2:9" ht="12">
      <c r="B987" s="91"/>
      <c r="C987" s="91"/>
      <c r="D987" s="91"/>
      <c r="E987" s="91"/>
      <c r="F987" s="91"/>
      <c r="I987" s="123"/>
    </row>
    <row r="988" spans="2:9" ht="12">
      <c r="B988" s="91"/>
      <c r="C988" s="91"/>
      <c r="D988" s="91"/>
      <c r="E988" s="91"/>
      <c r="F988" s="91"/>
      <c r="I988" s="123"/>
    </row>
    <row r="989" spans="2:9" ht="12">
      <c r="B989" s="91"/>
      <c r="C989" s="91"/>
      <c r="D989" s="91"/>
      <c r="E989" s="91"/>
      <c r="F989" s="91"/>
      <c r="I989" s="123"/>
    </row>
    <row r="990" spans="2:9" ht="12">
      <c r="B990" s="91"/>
      <c r="C990" s="91"/>
      <c r="D990" s="91"/>
      <c r="E990" s="91"/>
      <c r="F990" s="91"/>
      <c r="I990" s="123"/>
    </row>
    <row r="991" spans="2:9" ht="12">
      <c r="B991" s="91"/>
      <c r="C991" s="91"/>
      <c r="D991" s="91"/>
      <c r="E991" s="91"/>
      <c r="F991" s="91"/>
      <c r="I991" s="123"/>
    </row>
    <row r="992" spans="2:9" ht="12">
      <c r="B992" s="91"/>
      <c r="C992" s="91"/>
      <c r="D992" s="91"/>
      <c r="E992" s="91"/>
      <c r="F992" s="91"/>
      <c r="I992" s="123"/>
    </row>
    <row r="993" spans="2:9" ht="12">
      <c r="B993" s="91"/>
      <c r="C993" s="91"/>
      <c r="D993" s="91"/>
      <c r="E993" s="91"/>
      <c r="F993" s="91"/>
      <c r="I993" s="123"/>
    </row>
    <row r="994" spans="2:9" ht="12">
      <c r="B994" s="91"/>
      <c r="C994" s="91"/>
      <c r="D994" s="91"/>
      <c r="E994" s="91"/>
      <c r="F994" s="91"/>
      <c r="I994" s="123"/>
    </row>
    <row r="995" spans="2:9" ht="12">
      <c r="B995" s="91"/>
      <c r="C995" s="91"/>
      <c r="D995" s="91"/>
      <c r="E995" s="91"/>
      <c r="F995" s="91"/>
      <c r="I995" s="123"/>
    </row>
    <row r="996" spans="2:9" ht="12">
      <c r="B996" s="91"/>
      <c r="C996" s="91"/>
      <c r="D996" s="91"/>
      <c r="E996" s="91"/>
      <c r="F996" s="91"/>
      <c r="I996" s="123"/>
    </row>
    <row r="997" spans="2:9" ht="12">
      <c r="B997" s="91"/>
      <c r="C997" s="91"/>
      <c r="D997" s="91"/>
      <c r="E997" s="91"/>
      <c r="F997" s="91"/>
      <c r="I997" s="123"/>
    </row>
    <row r="998" spans="2:9" ht="12">
      <c r="B998" s="91"/>
      <c r="C998" s="91"/>
      <c r="D998" s="91"/>
      <c r="E998" s="91"/>
      <c r="F998" s="91"/>
      <c r="I998" s="123"/>
    </row>
    <row r="999" spans="2:9" ht="12">
      <c r="B999" s="91"/>
      <c r="C999" s="91"/>
      <c r="D999" s="91"/>
      <c r="E999" s="91"/>
      <c r="F999" s="91"/>
      <c r="I999" s="123"/>
    </row>
    <row r="1000" spans="2:9" ht="12">
      <c r="B1000" s="91"/>
      <c r="C1000" s="91"/>
      <c r="D1000" s="91"/>
      <c r="E1000" s="91"/>
      <c r="F1000" s="91"/>
      <c r="I1000" s="123"/>
    </row>
    <row r="1001" spans="2:9" ht="12">
      <c r="B1001" s="91"/>
      <c r="C1001" s="91"/>
      <c r="D1001" s="91"/>
      <c r="E1001" s="91"/>
      <c r="F1001" s="91"/>
      <c r="I1001" s="123"/>
    </row>
    <row r="1002" spans="2:9" ht="12">
      <c r="B1002" s="91"/>
      <c r="C1002" s="91"/>
      <c r="D1002" s="91"/>
      <c r="E1002" s="91"/>
      <c r="F1002" s="91"/>
      <c r="I1002" s="123"/>
    </row>
  </sheetData>
  <hyperlinks>
    <hyperlink ref="E6" r:id="rId1" display="http://indieflix.com/about"/>
    <hyperlink ref="K13" r:id="rId2"/>
  </hyperlinks>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4"/>
  <sheetViews>
    <sheetView workbookViewId="0"/>
  </sheetViews>
  <sheetFormatPr baseColWidth="10" defaultColWidth="14.5" defaultRowHeight="15.75" customHeight="1" x14ac:dyDescent="0"/>
  <cols>
    <col min="1" max="1" width="17.83203125" customWidth="1"/>
    <col min="2" max="2" width="11.83203125" customWidth="1"/>
    <col min="3" max="3" width="20.83203125" customWidth="1"/>
    <col min="4" max="4" width="12.5" customWidth="1"/>
    <col min="5" max="5" width="12.1640625" customWidth="1"/>
    <col min="6" max="6" width="18.83203125" customWidth="1"/>
    <col min="7" max="7" width="17.83203125" customWidth="1"/>
    <col min="8" max="8" width="20" customWidth="1"/>
    <col min="9" max="9" width="25.1640625" customWidth="1"/>
    <col min="10" max="10" width="34.1640625" customWidth="1"/>
  </cols>
  <sheetData>
    <row r="1" spans="1:26" ht="12">
      <c r="A1" s="8" t="s">
        <v>7</v>
      </c>
      <c r="B1" s="6" t="s">
        <v>17</v>
      </c>
      <c r="C1" s="2" t="s">
        <v>18</v>
      </c>
      <c r="D1" s="2" t="s">
        <v>19</v>
      </c>
      <c r="E1" s="2" t="s">
        <v>20</v>
      </c>
      <c r="F1" s="2" t="s">
        <v>21</v>
      </c>
      <c r="G1" s="12" t="s">
        <v>22</v>
      </c>
      <c r="H1" s="2" t="s">
        <v>38</v>
      </c>
      <c r="I1" s="2" t="s">
        <v>39</v>
      </c>
      <c r="J1" s="26" t="s">
        <v>40</v>
      </c>
      <c r="K1" s="15"/>
      <c r="L1" s="15"/>
      <c r="M1" s="15"/>
      <c r="N1" s="15"/>
      <c r="O1" s="15"/>
      <c r="P1" s="15"/>
      <c r="Q1" s="15"/>
      <c r="R1" s="15"/>
      <c r="S1" s="15"/>
      <c r="T1" s="15"/>
      <c r="U1" s="15"/>
      <c r="V1" s="15"/>
      <c r="W1" s="15"/>
      <c r="X1" s="15"/>
      <c r="Y1" s="15"/>
      <c r="Z1" s="15"/>
    </row>
    <row r="2" spans="1:26" ht="50">
      <c r="A2" s="7" t="s">
        <v>69</v>
      </c>
      <c r="B2" s="27" t="s">
        <v>70</v>
      </c>
      <c r="C2" s="21" t="s">
        <v>71</v>
      </c>
      <c r="D2" s="21" t="s">
        <v>72</v>
      </c>
      <c r="E2" s="21" t="s">
        <v>73</v>
      </c>
      <c r="F2" s="21" t="s">
        <v>74</v>
      </c>
      <c r="G2" s="43" t="s">
        <v>75</v>
      </c>
      <c r="H2" s="18"/>
      <c r="I2" s="18"/>
      <c r="J2" s="21" t="s">
        <v>130</v>
      </c>
      <c r="K2" s="54"/>
    </row>
    <row r="3" spans="1:26" ht="30">
      <c r="A3" s="23" t="s">
        <v>209</v>
      </c>
      <c r="B3" s="27"/>
      <c r="C3" s="21" t="s">
        <v>212</v>
      </c>
      <c r="D3" s="21" t="s">
        <v>214</v>
      </c>
      <c r="E3" s="48" t="s">
        <v>215</v>
      </c>
      <c r="F3" s="21" t="s">
        <v>216</v>
      </c>
      <c r="G3" s="37" t="s">
        <v>217</v>
      </c>
      <c r="H3" s="18"/>
      <c r="I3" s="21" t="s">
        <v>218</v>
      </c>
      <c r="J3" s="36"/>
      <c r="K3" s="54"/>
      <c r="L3" s="22"/>
      <c r="M3" s="22"/>
      <c r="N3" s="22"/>
      <c r="O3" s="22"/>
      <c r="P3" s="22"/>
      <c r="Q3" s="22"/>
      <c r="R3" s="22"/>
      <c r="S3" s="22"/>
      <c r="T3" s="22"/>
      <c r="U3" s="22"/>
      <c r="V3" s="22"/>
      <c r="W3" s="22"/>
      <c r="X3" s="22"/>
      <c r="Y3" s="22"/>
      <c r="Z3" s="22"/>
    </row>
    <row r="4" spans="1:26" ht="31.5" customHeight="1">
      <c r="A4" s="25" t="s">
        <v>219</v>
      </c>
      <c r="B4" s="27" t="s">
        <v>220</v>
      </c>
      <c r="C4" s="48" t="s">
        <v>221</v>
      </c>
      <c r="D4" s="21" t="s">
        <v>222</v>
      </c>
      <c r="E4" s="18"/>
      <c r="F4" s="13" t="str">
        <f>HYPERLINK("http://www.fandor.com/scheduled_films","This is like the ultimate, non-stop mix tape of films. Our curators have programmed a continuous selection of films that play all day, every single day of the year.")</f>
        <v>This is like the ultimate, non-stop mix tape of films. Our curators have programmed a continuous selection of films that play all day, every single day of the year.</v>
      </c>
      <c r="G4" s="59"/>
      <c r="H4" s="21" t="s">
        <v>223</v>
      </c>
      <c r="I4" s="21" t="s">
        <v>224</v>
      </c>
      <c r="J4" s="41"/>
      <c r="K4" s="54"/>
      <c r="L4" s="22"/>
      <c r="M4" s="22"/>
      <c r="N4" s="22"/>
      <c r="O4" s="22"/>
      <c r="P4" s="22"/>
      <c r="Q4" s="22"/>
      <c r="R4" s="22"/>
      <c r="S4" s="22"/>
      <c r="T4" s="22"/>
      <c r="U4" s="22"/>
      <c r="V4" s="22"/>
      <c r="W4" s="22"/>
      <c r="X4" s="22"/>
      <c r="Y4" s="22"/>
      <c r="Z4" s="22"/>
    </row>
    <row r="5" spans="1:26" ht="40">
      <c r="A5" s="23" t="s">
        <v>225</v>
      </c>
      <c r="B5" s="74"/>
      <c r="C5" s="21" t="s">
        <v>245</v>
      </c>
      <c r="D5" s="21" t="s">
        <v>246</v>
      </c>
      <c r="E5" s="18"/>
      <c r="F5" s="21" t="s">
        <v>247</v>
      </c>
      <c r="G5" s="61" t="s">
        <v>248</v>
      </c>
      <c r="H5" s="18"/>
      <c r="I5" s="18"/>
      <c r="J5" s="41" t="s">
        <v>249</v>
      </c>
      <c r="K5" s="54"/>
    </row>
    <row r="6" spans="1:26" ht="30">
      <c r="A6" s="25" t="s">
        <v>250</v>
      </c>
      <c r="B6" s="27"/>
      <c r="C6" s="21" t="s">
        <v>251</v>
      </c>
      <c r="D6" s="21" t="s">
        <v>252</v>
      </c>
      <c r="E6" s="18"/>
      <c r="F6" s="18"/>
      <c r="G6" s="59"/>
      <c r="H6" s="21" t="s">
        <v>255</v>
      </c>
      <c r="I6" s="21" t="s">
        <v>256</v>
      </c>
      <c r="J6" s="41" t="s">
        <v>257</v>
      </c>
      <c r="K6" s="54"/>
      <c r="L6" s="22"/>
      <c r="M6" s="22"/>
      <c r="N6" s="22"/>
      <c r="O6" s="22"/>
      <c r="P6" s="22"/>
      <c r="Q6" s="22"/>
      <c r="R6" s="22"/>
      <c r="S6" s="22"/>
      <c r="T6" s="22"/>
      <c r="U6" s="22"/>
      <c r="V6" s="22"/>
      <c r="W6" s="22"/>
      <c r="X6" s="22"/>
      <c r="Y6" s="22"/>
      <c r="Z6" s="22"/>
    </row>
    <row r="7" spans="1:26" ht="36" customHeight="1">
      <c r="A7" s="23" t="s">
        <v>260</v>
      </c>
      <c r="B7" s="27" t="s">
        <v>262</v>
      </c>
      <c r="C7" s="21" t="s">
        <v>265</v>
      </c>
      <c r="D7" s="21" t="s">
        <v>266</v>
      </c>
      <c r="E7" s="21" t="s">
        <v>270</v>
      </c>
      <c r="F7" s="21" t="s">
        <v>271</v>
      </c>
      <c r="G7" s="59"/>
      <c r="H7" s="43" t="s">
        <v>272</v>
      </c>
      <c r="I7" s="21" t="s">
        <v>273</v>
      </c>
      <c r="J7" s="36"/>
      <c r="K7" s="54"/>
    </row>
    <row r="8" spans="1:26" ht="40">
      <c r="A8" s="23" t="s">
        <v>277</v>
      </c>
      <c r="B8" s="27" t="s">
        <v>278</v>
      </c>
      <c r="C8" s="21" t="s">
        <v>280</v>
      </c>
      <c r="D8" s="21" t="s">
        <v>281</v>
      </c>
      <c r="E8" s="37" t="s">
        <v>283</v>
      </c>
      <c r="F8" s="37" t="s">
        <v>284</v>
      </c>
      <c r="G8" s="37" t="s">
        <v>285</v>
      </c>
      <c r="H8" s="18"/>
      <c r="I8" s="18"/>
      <c r="J8" s="41" t="s">
        <v>288</v>
      </c>
      <c r="K8" s="54"/>
      <c r="L8" s="22"/>
      <c r="M8" s="22"/>
      <c r="N8" s="22"/>
      <c r="O8" s="22"/>
      <c r="P8" s="22"/>
      <c r="Q8" s="22"/>
      <c r="R8" s="22"/>
      <c r="S8" s="22"/>
      <c r="T8" s="22"/>
      <c r="U8" s="22"/>
      <c r="V8" s="22"/>
      <c r="W8" s="22"/>
      <c r="X8" s="22"/>
      <c r="Y8" s="22"/>
      <c r="Z8" s="22"/>
    </row>
    <row r="9" spans="1:26" ht="50">
      <c r="A9" s="23" t="s">
        <v>291</v>
      </c>
      <c r="B9" s="33" t="s">
        <v>293</v>
      </c>
      <c r="C9" s="18"/>
      <c r="D9" s="18"/>
      <c r="E9" s="18"/>
      <c r="F9" s="18"/>
      <c r="G9" s="59"/>
      <c r="H9" s="18"/>
      <c r="I9" s="18"/>
      <c r="J9" s="41" t="s">
        <v>299</v>
      </c>
      <c r="K9" s="54"/>
      <c r="L9" s="22"/>
      <c r="M9" s="22"/>
      <c r="N9" s="22"/>
      <c r="O9" s="22"/>
      <c r="P9" s="22"/>
      <c r="Q9" s="22"/>
      <c r="R9" s="22"/>
      <c r="S9" s="22"/>
      <c r="T9" s="22"/>
      <c r="U9" s="22"/>
      <c r="V9" s="22"/>
      <c r="W9" s="22"/>
      <c r="X9" s="22"/>
      <c r="Y9" s="22"/>
      <c r="Z9" s="22"/>
    </row>
    <row r="10" spans="1:26" ht="60">
      <c r="A10" s="25" t="s">
        <v>302</v>
      </c>
      <c r="B10" s="27">
        <v>4200</v>
      </c>
      <c r="C10" s="81" t="s">
        <v>304</v>
      </c>
      <c r="D10" s="21" t="s">
        <v>309</v>
      </c>
      <c r="E10" s="21" t="s">
        <v>310</v>
      </c>
      <c r="F10" s="18"/>
      <c r="G10" s="21" t="s">
        <v>311</v>
      </c>
      <c r="H10" s="21" t="s">
        <v>312</v>
      </c>
      <c r="I10" s="21" t="s">
        <v>313</v>
      </c>
      <c r="J10" s="41" t="s">
        <v>314</v>
      </c>
      <c r="K10" s="54"/>
      <c r="L10" s="22"/>
      <c r="M10" s="22"/>
      <c r="N10" s="22"/>
      <c r="O10" s="22"/>
      <c r="P10" s="22"/>
      <c r="Q10" s="22"/>
      <c r="R10" s="22"/>
      <c r="S10" s="22"/>
      <c r="T10" s="22"/>
      <c r="U10" s="22"/>
      <c r="V10" s="22"/>
      <c r="W10" s="22"/>
      <c r="X10" s="22"/>
      <c r="Y10" s="22"/>
      <c r="Z10" s="22"/>
    </row>
    <row r="11" spans="1:26" ht="20">
      <c r="A11" s="23" t="s">
        <v>315</v>
      </c>
      <c r="B11" s="27" t="s">
        <v>316</v>
      </c>
      <c r="C11" s="21" t="s">
        <v>317</v>
      </c>
      <c r="D11" s="21" t="s">
        <v>318</v>
      </c>
      <c r="E11" s="21" t="s">
        <v>319</v>
      </c>
      <c r="F11" s="18"/>
      <c r="G11" s="59"/>
      <c r="H11" s="18"/>
      <c r="I11" s="18"/>
      <c r="J11" s="36"/>
      <c r="K11" s="54"/>
      <c r="L11" s="22"/>
      <c r="M11" s="22"/>
      <c r="N11" s="22"/>
      <c r="O11" s="22"/>
      <c r="P11" s="22"/>
      <c r="Q11" s="22"/>
      <c r="R11" s="22"/>
      <c r="S11" s="22"/>
      <c r="T11" s="22"/>
      <c r="U11" s="22"/>
      <c r="V11" s="22"/>
      <c r="W11" s="22"/>
      <c r="X11" s="22"/>
      <c r="Y11" s="22"/>
      <c r="Z11" s="22"/>
    </row>
    <row r="12" spans="1:26" ht="12">
      <c r="A12" s="23" t="s">
        <v>320</v>
      </c>
      <c r="B12" s="27"/>
      <c r="C12" s="21"/>
      <c r="D12" s="18"/>
      <c r="E12" s="18"/>
      <c r="F12" s="18"/>
      <c r="G12" s="59"/>
      <c r="H12" s="18"/>
      <c r="I12" s="18"/>
      <c r="J12" s="36"/>
      <c r="K12" s="54"/>
      <c r="L12" s="22"/>
      <c r="M12" s="22"/>
      <c r="N12" s="22"/>
      <c r="O12" s="22"/>
      <c r="P12" s="22"/>
      <c r="Q12" s="22"/>
      <c r="R12" s="22"/>
      <c r="S12" s="22"/>
      <c r="T12" s="22"/>
      <c r="U12" s="22"/>
      <c r="V12" s="22"/>
      <c r="W12" s="22"/>
      <c r="X12" s="22"/>
      <c r="Y12" s="22"/>
      <c r="Z12" s="22"/>
    </row>
    <row r="13" spans="1:26" ht="60">
      <c r="A13" s="23" t="s">
        <v>326</v>
      </c>
      <c r="B13" s="27"/>
      <c r="C13" s="21"/>
      <c r="D13" s="21" t="s">
        <v>327</v>
      </c>
      <c r="E13" s="21" t="s">
        <v>328</v>
      </c>
      <c r="F13" s="21" t="s">
        <v>329</v>
      </c>
      <c r="G13" s="21" t="s">
        <v>330</v>
      </c>
      <c r="H13" s="18"/>
      <c r="I13" s="21" t="s">
        <v>331</v>
      </c>
      <c r="J13" s="41" t="s">
        <v>332</v>
      </c>
      <c r="K13" s="54"/>
      <c r="L13" s="22"/>
      <c r="M13" s="22"/>
      <c r="N13" s="22"/>
      <c r="O13" s="22"/>
      <c r="P13" s="22"/>
      <c r="Q13" s="22"/>
      <c r="R13" s="22"/>
      <c r="S13" s="22"/>
      <c r="T13" s="22"/>
      <c r="U13" s="22"/>
      <c r="V13" s="22"/>
      <c r="W13" s="22"/>
      <c r="X13" s="22"/>
      <c r="Y13" s="22"/>
      <c r="Z13" s="22"/>
    </row>
    <row r="14" spans="1:26" ht="50">
      <c r="A14" s="23" t="s">
        <v>333</v>
      </c>
      <c r="B14" s="21" t="s">
        <v>335</v>
      </c>
      <c r="C14" s="21" t="s">
        <v>336</v>
      </c>
      <c r="D14" s="21" t="s">
        <v>338</v>
      </c>
      <c r="E14" s="18"/>
      <c r="F14" s="21" t="s">
        <v>339</v>
      </c>
      <c r="G14" s="21" t="s">
        <v>340</v>
      </c>
      <c r="H14" s="21" t="s">
        <v>342</v>
      </c>
      <c r="I14" s="21" t="s">
        <v>343</v>
      </c>
      <c r="J14" s="41" t="s">
        <v>344</v>
      </c>
      <c r="K14" s="54"/>
    </row>
    <row r="15" spans="1:26" ht="100">
      <c r="A15" s="85" t="s">
        <v>347</v>
      </c>
      <c r="B15" s="27" t="s">
        <v>348</v>
      </c>
      <c r="C15" s="21" t="s">
        <v>349</v>
      </c>
      <c r="D15" s="21" t="s">
        <v>350</v>
      </c>
      <c r="E15" s="21" t="s">
        <v>351</v>
      </c>
      <c r="F15" s="21" t="s">
        <v>352</v>
      </c>
      <c r="G15" s="21" t="s">
        <v>353</v>
      </c>
      <c r="H15" s="21" t="s">
        <v>354</v>
      </c>
      <c r="I15" s="21" t="s">
        <v>355</v>
      </c>
      <c r="J15" s="88" t="s">
        <v>356</v>
      </c>
      <c r="K15" s="18"/>
      <c r="L15" s="18"/>
      <c r="M15" s="18"/>
      <c r="N15" s="18"/>
      <c r="O15" s="18"/>
      <c r="P15" s="18"/>
      <c r="Q15" s="18"/>
      <c r="R15" s="18"/>
      <c r="S15" s="18"/>
      <c r="T15" s="18"/>
      <c r="U15" s="18"/>
      <c r="V15" s="18"/>
      <c r="W15" s="18"/>
      <c r="X15" s="18"/>
      <c r="Y15" s="18"/>
      <c r="Z15" s="18"/>
    </row>
    <row r="16" spans="1:26" ht="12">
      <c r="A16" s="22"/>
      <c r="B16" s="90"/>
      <c r="C16" s="91"/>
      <c r="D16" s="91"/>
      <c r="E16" s="91"/>
      <c r="F16" s="91"/>
      <c r="H16" s="92"/>
      <c r="I16" s="92"/>
      <c r="J16" s="93"/>
    </row>
    <row r="17" spans="1:26" ht="12">
      <c r="A17" s="58"/>
      <c r="B17" s="94"/>
      <c r="C17" s="95"/>
      <c r="D17" s="95"/>
      <c r="E17" s="95"/>
      <c r="F17" s="95"/>
      <c r="G17" s="87"/>
      <c r="H17" s="96"/>
      <c r="I17" s="96"/>
      <c r="J17" s="97"/>
    </row>
    <row r="18" spans="1:26" ht="12">
      <c r="A18" s="60" t="str">
        <f>HYPERLINK("http://www.amazon.com/s?ie=UTF8&amp;rh=n%3A2625373011%2Cn%3A!2644981011%2Cn%3A!2644982011%2Cn%3A2858778011%2Cn%3A2858905011%2Cp_85%3A2470955011&amp;page=1&amp;bbn=2858778011","(1) based on number of items returned from search=movies (Prime Eligible)")</f>
        <v>(1) based on number of items returned from search=movies (Prime Eligible)</v>
      </c>
      <c r="B18" s="99"/>
      <c r="C18" s="102"/>
      <c r="D18" s="108"/>
      <c r="E18" s="108"/>
      <c r="F18" s="108"/>
      <c r="G18" s="87"/>
      <c r="H18" s="110"/>
      <c r="I18" s="110"/>
      <c r="J18" s="97"/>
      <c r="K18" s="87"/>
      <c r="L18" s="87"/>
      <c r="M18" s="87"/>
      <c r="N18" s="87"/>
      <c r="O18" s="87"/>
      <c r="P18" s="87"/>
      <c r="Q18" s="87"/>
      <c r="R18" s="87"/>
      <c r="S18" s="87"/>
      <c r="T18" s="87"/>
      <c r="U18" s="87"/>
      <c r="V18" s="87"/>
      <c r="W18" s="87"/>
      <c r="X18" s="87"/>
      <c r="Y18" s="87"/>
      <c r="Z18" s="87"/>
    </row>
    <row r="19" spans="1:26" ht="12">
      <c r="A19" s="37"/>
      <c r="B19" s="115"/>
      <c r="C19" s="108"/>
      <c r="D19" s="108"/>
      <c r="E19" s="108"/>
      <c r="F19" s="108"/>
      <c r="G19" s="87"/>
      <c r="H19" s="110"/>
      <c r="I19" s="110"/>
      <c r="J19" s="97"/>
      <c r="K19" s="87"/>
      <c r="L19" s="87"/>
      <c r="M19" s="87"/>
      <c r="N19" s="87"/>
      <c r="O19" s="87"/>
      <c r="P19" s="87"/>
      <c r="Q19" s="87"/>
      <c r="R19" s="87"/>
      <c r="S19" s="87"/>
      <c r="T19" s="87"/>
      <c r="U19" s="87"/>
      <c r="V19" s="87"/>
      <c r="W19" s="87"/>
      <c r="X19" s="87"/>
      <c r="Y19" s="87"/>
      <c r="Z19" s="87"/>
    </row>
    <row r="20" spans="1:26" ht="12">
      <c r="A20" s="37"/>
      <c r="B20" s="115"/>
      <c r="C20" s="108"/>
      <c r="D20" s="108"/>
      <c r="E20" s="108"/>
      <c r="F20" s="108"/>
      <c r="G20" s="87"/>
      <c r="H20" s="110"/>
      <c r="I20" s="110"/>
      <c r="J20" s="97"/>
      <c r="K20" s="87"/>
      <c r="L20" s="87"/>
      <c r="M20" s="87"/>
      <c r="N20" s="87"/>
      <c r="O20" s="87"/>
      <c r="P20" s="87"/>
      <c r="Q20" s="87"/>
      <c r="R20" s="87"/>
      <c r="S20" s="87"/>
      <c r="T20" s="87"/>
      <c r="U20" s="87"/>
      <c r="V20" s="87"/>
      <c r="W20" s="87"/>
      <c r="X20" s="87"/>
      <c r="Y20" s="87"/>
      <c r="Z20" s="87"/>
    </row>
    <row r="21" spans="1:26" ht="12">
      <c r="A21" s="37"/>
      <c r="B21" s="115"/>
      <c r="C21" s="108"/>
      <c r="D21" s="108"/>
      <c r="E21" s="108"/>
      <c r="F21" s="108"/>
      <c r="H21" s="110"/>
      <c r="I21" s="110"/>
      <c r="J21" s="97"/>
      <c r="K21" s="87"/>
      <c r="L21" s="87"/>
      <c r="M21" s="87"/>
      <c r="N21" s="87"/>
      <c r="O21" s="87"/>
      <c r="P21" s="87"/>
      <c r="Q21" s="87"/>
      <c r="R21" s="87"/>
      <c r="S21" s="87"/>
      <c r="T21" s="87"/>
      <c r="U21" s="87"/>
      <c r="V21" s="87"/>
      <c r="W21" s="87"/>
      <c r="X21" s="87"/>
      <c r="Y21" s="87"/>
      <c r="Z21" s="87"/>
    </row>
    <row r="22" spans="1:26" ht="12">
      <c r="A22" s="58"/>
      <c r="B22" s="94"/>
      <c r="C22" s="95"/>
      <c r="D22" s="95"/>
      <c r="E22" s="95"/>
      <c r="F22" s="95"/>
      <c r="H22" s="96"/>
      <c r="I22" s="96"/>
      <c r="J22" s="97"/>
    </row>
    <row r="23" spans="1:26" ht="12">
      <c r="A23" s="22"/>
      <c r="B23" s="90"/>
      <c r="C23" s="91"/>
      <c r="D23" s="91"/>
      <c r="E23" s="91"/>
      <c r="F23" s="91"/>
      <c r="G23" s="87"/>
      <c r="H23" s="92"/>
      <c r="I23" s="92"/>
      <c r="J23" s="93"/>
    </row>
    <row r="24" spans="1:26" ht="12">
      <c r="A24" s="22"/>
      <c r="B24" s="90"/>
      <c r="C24" s="91"/>
      <c r="D24" s="91"/>
      <c r="E24" s="91"/>
      <c r="F24" s="91"/>
      <c r="H24" s="92"/>
      <c r="I24" s="92"/>
      <c r="J24" s="93"/>
    </row>
    <row r="25" spans="1:26" ht="12">
      <c r="A25" s="22"/>
      <c r="B25" s="90"/>
      <c r="C25" s="91"/>
      <c r="D25" s="91"/>
      <c r="E25" s="91"/>
      <c r="F25" s="91"/>
      <c r="H25" s="92"/>
      <c r="I25" s="92"/>
      <c r="J25" s="93"/>
    </row>
    <row r="26" spans="1:26" ht="12">
      <c r="A26" s="22"/>
      <c r="B26" s="90"/>
      <c r="C26" s="91"/>
      <c r="D26" s="91"/>
      <c r="E26" s="91"/>
      <c r="F26" s="91"/>
      <c r="H26" s="92"/>
      <c r="I26" s="92"/>
      <c r="J26" s="93"/>
    </row>
    <row r="27" spans="1:26" ht="12">
      <c r="A27" s="22"/>
      <c r="B27" s="90"/>
      <c r="C27" s="91"/>
      <c r="D27" s="91"/>
      <c r="E27" s="91"/>
      <c r="F27" s="91"/>
      <c r="H27" s="92"/>
      <c r="I27" s="92"/>
      <c r="J27" s="93"/>
    </row>
    <row r="28" spans="1:26" ht="12">
      <c r="A28" s="22"/>
      <c r="B28" s="90"/>
      <c r="C28" s="91"/>
      <c r="D28" s="91"/>
      <c r="E28" s="91"/>
      <c r="F28" s="91"/>
      <c r="H28" s="92"/>
      <c r="I28" s="92"/>
      <c r="J28" s="93"/>
    </row>
    <row r="29" spans="1:26" ht="12">
      <c r="A29" s="22"/>
      <c r="B29" s="90"/>
      <c r="C29" s="91"/>
      <c r="D29" s="91"/>
      <c r="E29" s="91"/>
      <c r="F29" s="91"/>
      <c r="H29" s="92"/>
      <c r="I29" s="92"/>
      <c r="J29" s="93"/>
    </row>
    <row r="30" spans="1:26" ht="12">
      <c r="A30" s="22"/>
      <c r="B30" s="90"/>
      <c r="C30" s="91"/>
      <c r="D30" s="91"/>
      <c r="E30" s="91"/>
      <c r="F30" s="91"/>
      <c r="H30" s="92"/>
      <c r="I30" s="92"/>
      <c r="J30" s="93"/>
    </row>
    <row r="31" spans="1:26" ht="12">
      <c r="A31" s="22"/>
      <c r="B31" s="90"/>
      <c r="C31" s="91"/>
      <c r="D31" s="91"/>
      <c r="E31" s="91"/>
      <c r="F31" s="91"/>
      <c r="H31" s="92"/>
      <c r="I31" s="92"/>
      <c r="J31" s="93"/>
    </row>
    <row r="32" spans="1:26" ht="12">
      <c r="A32" s="22"/>
      <c r="B32" s="90"/>
      <c r="C32" s="91"/>
      <c r="D32" s="91"/>
      <c r="E32" s="91"/>
      <c r="F32" s="91"/>
      <c r="H32" s="92"/>
      <c r="I32" s="92"/>
      <c r="J32" s="93"/>
    </row>
    <row r="33" spans="1:10" ht="12">
      <c r="A33" s="22"/>
      <c r="B33" s="90"/>
      <c r="C33" s="91"/>
      <c r="D33" s="91"/>
      <c r="E33" s="91"/>
      <c r="F33" s="91"/>
      <c r="H33" s="92"/>
      <c r="I33" s="92"/>
      <c r="J33" s="93"/>
    </row>
    <row r="34" spans="1:10" ht="12">
      <c r="A34" s="22"/>
      <c r="B34" s="90"/>
      <c r="C34" s="91"/>
      <c r="D34" s="91"/>
      <c r="E34" s="91"/>
      <c r="F34" s="91"/>
      <c r="H34" s="92"/>
      <c r="I34" s="92"/>
      <c r="J34" s="93"/>
    </row>
    <row r="35" spans="1:10" ht="12">
      <c r="A35" s="22"/>
      <c r="B35" s="90"/>
      <c r="C35" s="91"/>
      <c r="D35" s="91"/>
      <c r="E35" s="91"/>
      <c r="F35" s="91"/>
      <c r="H35" s="92"/>
      <c r="I35" s="92"/>
      <c r="J35" s="93"/>
    </row>
    <row r="36" spans="1:10" ht="12">
      <c r="A36" s="22"/>
      <c r="B36" s="90"/>
      <c r="C36" s="91"/>
      <c r="D36" s="91"/>
      <c r="E36" s="91"/>
      <c r="F36" s="91"/>
      <c r="H36" s="92"/>
      <c r="I36" s="92"/>
      <c r="J36" s="93"/>
    </row>
    <row r="37" spans="1:10" ht="12">
      <c r="A37" s="22"/>
      <c r="B37" s="90"/>
      <c r="C37" s="91"/>
      <c r="D37" s="91"/>
      <c r="E37" s="91"/>
      <c r="F37" s="91"/>
      <c r="H37" s="92"/>
      <c r="I37" s="92"/>
      <c r="J37" s="93"/>
    </row>
    <row r="38" spans="1:10" ht="12">
      <c r="A38" s="22"/>
      <c r="B38" s="90"/>
      <c r="C38" s="91"/>
      <c r="D38" s="91"/>
      <c r="E38" s="91"/>
      <c r="F38" s="91"/>
      <c r="H38" s="92"/>
      <c r="I38" s="92"/>
      <c r="J38" s="93"/>
    </row>
    <row r="39" spans="1:10" ht="12">
      <c r="A39" s="22"/>
      <c r="B39" s="90"/>
      <c r="C39" s="91"/>
      <c r="D39" s="91"/>
      <c r="E39" s="91"/>
      <c r="F39" s="91"/>
      <c r="H39" s="92"/>
      <c r="I39" s="92"/>
      <c r="J39" s="93"/>
    </row>
    <row r="40" spans="1:10" ht="12">
      <c r="A40" s="22"/>
      <c r="B40" s="90"/>
      <c r="C40" s="91"/>
      <c r="D40" s="91"/>
      <c r="E40" s="91"/>
      <c r="F40" s="91"/>
      <c r="H40" s="92"/>
      <c r="I40" s="92"/>
      <c r="J40" s="93"/>
    </row>
    <row r="41" spans="1:10" ht="12">
      <c r="A41" s="22"/>
      <c r="B41" s="90"/>
      <c r="C41" s="91"/>
      <c r="D41" s="91"/>
      <c r="E41" s="91"/>
      <c r="F41" s="91"/>
      <c r="H41" s="92"/>
      <c r="I41" s="92"/>
      <c r="J41" s="93"/>
    </row>
    <row r="42" spans="1:10" ht="12">
      <c r="A42" s="22"/>
      <c r="B42" s="90"/>
      <c r="C42" s="91"/>
      <c r="D42" s="91"/>
      <c r="E42" s="91"/>
      <c r="F42" s="91"/>
      <c r="H42" s="92"/>
      <c r="I42" s="92"/>
      <c r="J42" s="93"/>
    </row>
    <row r="43" spans="1:10" ht="12">
      <c r="A43" s="22"/>
      <c r="B43" s="90"/>
      <c r="C43" s="91"/>
      <c r="D43" s="91"/>
      <c r="E43" s="91"/>
      <c r="F43" s="91"/>
      <c r="H43" s="92"/>
      <c r="I43" s="92"/>
      <c r="J43" s="93"/>
    </row>
    <row r="44" spans="1:10" ht="12">
      <c r="A44" s="22"/>
      <c r="B44" s="90"/>
      <c r="C44" s="91"/>
      <c r="D44" s="91"/>
      <c r="E44" s="91"/>
      <c r="F44" s="91"/>
      <c r="H44" s="92"/>
      <c r="I44" s="92"/>
      <c r="J44" s="93"/>
    </row>
    <row r="45" spans="1:10" ht="12">
      <c r="A45" s="22"/>
      <c r="B45" s="90"/>
      <c r="C45" s="91"/>
      <c r="D45" s="91"/>
      <c r="E45" s="91"/>
      <c r="F45" s="91"/>
      <c r="H45" s="92"/>
      <c r="I45" s="92"/>
      <c r="J45" s="93"/>
    </row>
    <row r="46" spans="1:10" ht="12">
      <c r="A46" s="22"/>
      <c r="B46" s="90"/>
      <c r="C46" s="91"/>
      <c r="D46" s="91"/>
      <c r="E46" s="91"/>
      <c r="F46" s="91"/>
      <c r="H46" s="92"/>
      <c r="I46" s="92"/>
      <c r="J46" s="93"/>
    </row>
    <row r="47" spans="1:10" ht="12">
      <c r="A47" s="22"/>
      <c r="B47" s="90"/>
      <c r="C47" s="91"/>
      <c r="D47" s="91"/>
      <c r="E47" s="91"/>
      <c r="F47" s="91"/>
      <c r="H47" s="92"/>
      <c r="I47" s="92"/>
      <c r="J47" s="93"/>
    </row>
    <row r="48" spans="1:10" ht="12">
      <c r="A48" s="22"/>
      <c r="B48" s="90"/>
      <c r="C48" s="91"/>
      <c r="D48" s="91"/>
      <c r="E48" s="91"/>
      <c r="F48" s="91"/>
      <c r="H48" s="92"/>
      <c r="I48" s="92"/>
      <c r="J48" s="93"/>
    </row>
    <row r="49" spans="1:10" ht="12">
      <c r="A49" s="22"/>
      <c r="B49" s="90"/>
      <c r="C49" s="91"/>
      <c r="D49" s="91"/>
      <c r="E49" s="91"/>
      <c r="F49" s="91"/>
      <c r="H49" s="92"/>
      <c r="I49" s="92"/>
      <c r="J49" s="93"/>
    </row>
    <row r="50" spans="1:10" ht="12">
      <c r="A50" s="22"/>
      <c r="B50" s="90"/>
      <c r="C50" s="91"/>
      <c r="D50" s="91"/>
      <c r="E50" s="91"/>
      <c r="F50" s="91"/>
      <c r="H50" s="92"/>
      <c r="I50" s="92"/>
      <c r="J50" s="93"/>
    </row>
    <row r="51" spans="1:10" ht="12">
      <c r="A51" s="22"/>
      <c r="B51" s="90"/>
      <c r="C51" s="91"/>
      <c r="D51" s="91"/>
      <c r="E51" s="91"/>
      <c r="F51" s="91"/>
      <c r="H51" s="92"/>
      <c r="I51" s="92"/>
      <c r="J51" s="93"/>
    </row>
    <row r="52" spans="1:10" ht="12">
      <c r="A52" s="22"/>
      <c r="B52" s="90"/>
      <c r="C52" s="91"/>
      <c r="D52" s="91"/>
      <c r="E52" s="91"/>
      <c r="F52" s="91"/>
      <c r="H52" s="92"/>
      <c r="I52" s="92"/>
      <c r="J52" s="93"/>
    </row>
    <row r="53" spans="1:10" ht="12">
      <c r="A53" s="22"/>
      <c r="B53" s="90"/>
      <c r="C53" s="91"/>
      <c r="D53" s="91"/>
      <c r="E53" s="91"/>
      <c r="F53" s="91"/>
      <c r="H53" s="92"/>
      <c r="I53" s="92"/>
      <c r="J53" s="93"/>
    </row>
    <row r="54" spans="1:10" ht="12">
      <c r="A54" s="22"/>
      <c r="B54" s="90"/>
      <c r="C54" s="91"/>
      <c r="D54" s="91"/>
      <c r="E54" s="91"/>
      <c r="F54" s="91"/>
      <c r="H54" s="92"/>
      <c r="I54" s="92"/>
      <c r="J54" s="93"/>
    </row>
    <row r="55" spans="1:10" ht="12">
      <c r="A55" s="22"/>
      <c r="B55" s="90"/>
      <c r="C55" s="91"/>
      <c r="D55" s="91"/>
      <c r="E55" s="91"/>
      <c r="F55" s="91"/>
      <c r="H55" s="92"/>
      <c r="I55" s="92"/>
      <c r="J55" s="93"/>
    </row>
    <row r="56" spans="1:10" ht="12">
      <c r="A56" s="22"/>
      <c r="B56" s="90"/>
      <c r="C56" s="91"/>
      <c r="D56" s="91"/>
      <c r="E56" s="91"/>
      <c r="F56" s="91"/>
      <c r="H56" s="92"/>
      <c r="I56" s="92"/>
      <c r="J56" s="93"/>
    </row>
    <row r="57" spans="1:10" ht="12">
      <c r="A57" s="22"/>
      <c r="B57" s="90"/>
      <c r="C57" s="91"/>
      <c r="D57" s="91"/>
      <c r="E57" s="91"/>
      <c r="F57" s="91"/>
      <c r="H57" s="92"/>
      <c r="I57" s="92"/>
      <c r="J57" s="93"/>
    </row>
    <row r="58" spans="1:10" ht="12">
      <c r="A58" s="22"/>
      <c r="B58" s="90"/>
      <c r="C58" s="91"/>
      <c r="D58" s="91"/>
      <c r="E58" s="91"/>
      <c r="F58" s="91"/>
      <c r="H58" s="92"/>
      <c r="I58" s="92"/>
      <c r="J58" s="93"/>
    </row>
    <row r="59" spans="1:10" ht="12">
      <c r="A59" s="22"/>
      <c r="B59" s="90"/>
      <c r="C59" s="91"/>
      <c r="D59" s="91"/>
      <c r="E59" s="91"/>
      <c r="F59" s="91"/>
      <c r="H59" s="92"/>
      <c r="I59" s="92"/>
      <c r="J59" s="93"/>
    </row>
    <row r="60" spans="1:10" ht="12">
      <c r="A60" s="22"/>
      <c r="B60" s="90"/>
      <c r="C60" s="91"/>
      <c r="D60" s="91"/>
      <c r="E60" s="91"/>
      <c r="F60" s="91"/>
      <c r="H60" s="92"/>
      <c r="I60" s="92"/>
      <c r="J60" s="93"/>
    </row>
    <row r="61" spans="1:10" ht="12">
      <c r="A61" s="22"/>
      <c r="B61" s="90"/>
      <c r="C61" s="91"/>
      <c r="D61" s="91"/>
      <c r="E61" s="91"/>
      <c r="F61" s="91"/>
      <c r="H61" s="92"/>
      <c r="I61" s="92"/>
      <c r="J61" s="93"/>
    </row>
    <row r="62" spans="1:10" ht="12">
      <c r="A62" s="22"/>
      <c r="B62" s="90"/>
      <c r="C62" s="91"/>
      <c r="D62" s="91"/>
      <c r="E62" s="91"/>
      <c r="F62" s="91"/>
      <c r="H62" s="92"/>
      <c r="I62" s="92"/>
      <c r="J62" s="93"/>
    </row>
    <row r="63" spans="1:10" ht="12">
      <c r="A63" s="22"/>
      <c r="B63" s="90"/>
      <c r="C63" s="91"/>
      <c r="D63" s="91"/>
      <c r="E63" s="91"/>
      <c r="F63" s="91"/>
      <c r="H63" s="92"/>
      <c r="I63" s="92"/>
      <c r="J63" s="93"/>
    </row>
    <row r="64" spans="1:10" ht="12">
      <c r="A64" s="22"/>
      <c r="B64" s="90"/>
      <c r="C64" s="91"/>
      <c r="D64" s="91"/>
      <c r="E64" s="91"/>
      <c r="F64" s="91"/>
      <c r="H64" s="92"/>
      <c r="I64" s="92"/>
      <c r="J64" s="93"/>
    </row>
    <row r="65" spans="1:10" ht="12">
      <c r="A65" s="22"/>
      <c r="B65" s="90"/>
      <c r="C65" s="91"/>
      <c r="D65" s="91"/>
      <c r="E65" s="91"/>
      <c r="F65" s="91"/>
      <c r="H65" s="92"/>
      <c r="I65" s="92"/>
      <c r="J65" s="93"/>
    </row>
    <row r="66" spans="1:10" ht="12">
      <c r="A66" s="22"/>
      <c r="B66" s="90"/>
      <c r="C66" s="91"/>
      <c r="D66" s="91"/>
      <c r="E66" s="91"/>
      <c r="F66" s="91"/>
      <c r="H66" s="92"/>
      <c r="I66" s="92"/>
      <c r="J66" s="93"/>
    </row>
    <row r="67" spans="1:10" ht="12">
      <c r="A67" s="22"/>
      <c r="B67" s="90"/>
      <c r="C67" s="91"/>
      <c r="D67" s="91"/>
      <c r="E67" s="91"/>
      <c r="F67" s="91"/>
      <c r="H67" s="92"/>
      <c r="I67" s="92"/>
      <c r="J67" s="93"/>
    </row>
    <row r="68" spans="1:10" ht="12">
      <c r="A68" s="22"/>
      <c r="B68" s="90"/>
      <c r="C68" s="91"/>
      <c r="D68" s="91"/>
      <c r="E68" s="91"/>
      <c r="F68" s="91"/>
      <c r="H68" s="92"/>
      <c r="I68" s="92"/>
      <c r="J68" s="93"/>
    </row>
    <row r="69" spans="1:10" ht="12">
      <c r="A69" s="22"/>
      <c r="B69" s="90"/>
      <c r="C69" s="91"/>
      <c r="D69" s="91"/>
      <c r="E69" s="91"/>
      <c r="F69" s="91"/>
      <c r="H69" s="92"/>
      <c r="I69" s="92"/>
      <c r="J69" s="93"/>
    </row>
    <row r="70" spans="1:10" ht="12">
      <c r="A70" s="22"/>
      <c r="B70" s="90"/>
      <c r="C70" s="91"/>
      <c r="D70" s="91"/>
      <c r="E70" s="91"/>
      <c r="F70" s="91"/>
      <c r="H70" s="92"/>
      <c r="I70" s="92"/>
      <c r="J70" s="93"/>
    </row>
    <row r="71" spans="1:10" ht="12">
      <c r="A71" s="22"/>
      <c r="B71" s="90"/>
      <c r="C71" s="91"/>
      <c r="D71" s="91"/>
      <c r="E71" s="91"/>
      <c r="F71" s="91"/>
      <c r="H71" s="92"/>
      <c r="I71" s="92"/>
      <c r="J71" s="93"/>
    </row>
    <row r="72" spans="1:10" ht="12">
      <c r="A72" s="22"/>
      <c r="B72" s="90"/>
      <c r="C72" s="91"/>
      <c r="D72" s="91"/>
      <c r="E72" s="91"/>
      <c r="F72" s="91"/>
      <c r="H72" s="92"/>
      <c r="I72" s="92"/>
      <c r="J72" s="93"/>
    </row>
    <row r="73" spans="1:10" ht="12">
      <c r="A73" s="22"/>
      <c r="B73" s="90"/>
      <c r="C73" s="91"/>
      <c r="D73" s="91"/>
      <c r="E73" s="91"/>
      <c r="F73" s="91"/>
      <c r="H73" s="92"/>
      <c r="I73" s="92"/>
      <c r="J73" s="93"/>
    </row>
    <row r="74" spans="1:10" ht="12">
      <c r="A74" s="22"/>
      <c r="B74" s="90"/>
      <c r="C74" s="91"/>
      <c r="D74" s="91"/>
      <c r="E74" s="91"/>
      <c r="F74" s="91"/>
      <c r="H74" s="92"/>
      <c r="I74" s="92"/>
      <c r="J74" s="93"/>
    </row>
    <row r="75" spans="1:10" ht="12">
      <c r="A75" s="22"/>
      <c r="B75" s="90"/>
      <c r="C75" s="91"/>
      <c r="D75" s="91"/>
      <c r="E75" s="91"/>
      <c r="F75" s="91"/>
      <c r="H75" s="92"/>
      <c r="I75" s="92"/>
      <c r="J75" s="93"/>
    </row>
    <row r="76" spans="1:10" ht="12">
      <c r="A76" s="22"/>
      <c r="B76" s="90"/>
      <c r="C76" s="91"/>
      <c r="D76" s="91"/>
      <c r="E76" s="91"/>
      <c r="F76" s="91"/>
      <c r="H76" s="92"/>
      <c r="I76" s="92"/>
      <c r="J76" s="93"/>
    </row>
    <row r="77" spans="1:10" ht="12">
      <c r="A77" s="22"/>
      <c r="B77" s="90"/>
      <c r="C77" s="91"/>
      <c r="D77" s="91"/>
      <c r="E77" s="91"/>
      <c r="F77" s="91"/>
      <c r="H77" s="92"/>
      <c r="I77" s="92"/>
      <c r="J77" s="93"/>
    </row>
    <row r="78" spans="1:10" ht="12">
      <c r="A78" s="22"/>
      <c r="B78" s="90"/>
      <c r="C78" s="91"/>
      <c r="D78" s="91"/>
      <c r="E78" s="91"/>
      <c r="F78" s="91"/>
      <c r="H78" s="92"/>
      <c r="I78" s="92"/>
      <c r="J78" s="93"/>
    </row>
    <row r="79" spans="1:10" ht="12">
      <c r="A79" s="22"/>
      <c r="B79" s="90"/>
      <c r="C79" s="91"/>
      <c r="D79" s="91"/>
      <c r="E79" s="91"/>
      <c r="F79" s="91"/>
      <c r="H79" s="92"/>
      <c r="I79" s="92"/>
      <c r="J79" s="93"/>
    </row>
    <row r="80" spans="1:10" ht="12">
      <c r="A80" s="22"/>
      <c r="B80" s="90"/>
      <c r="C80" s="91"/>
      <c r="D80" s="91"/>
      <c r="E80" s="91"/>
      <c r="F80" s="91"/>
      <c r="H80" s="92"/>
      <c r="I80" s="92"/>
      <c r="J80" s="93"/>
    </row>
    <row r="81" spans="1:10" ht="12">
      <c r="A81" s="22"/>
      <c r="B81" s="90"/>
      <c r="C81" s="91"/>
      <c r="D81" s="91"/>
      <c r="E81" s="91"/>
      <c r="F81" s="91"/>
      <c r="H81" s="92"/>
      <c r="I81" s="92"/>
      <c r="J81" s="93"/>
    </row>
    <row r="82" spans="1:10" ht="12">
      <c r="A82" s="22"/>
      <c r="B82" s="90"/>
      <c r="C82" s="91"/>
      <c r="D82" s="91"/>
      <c r="E82" s="91"/>
      <c r="F82" s="91"/>
      <c r="H82" s="92"/>
      <c r="I82" s="92"/>
      <c r="J82" s="93"/>
    </row>
    <row r="83" spans="1:10" ht="12">
      <c r="A83" s="22"/>
      <c r="B83" s="90"/>
      <c r="C83" s="91"/>
      <c r="D83" s="91"/>
      <c r="E83" s="91"/>
      <c r="F83" s="91"/>
      <c r="H83" s="92"/>
      <c r="I83" s="92"/>
      <c r="J83" s="93"/>
    </row>
    <row r="84" spans="1:10" ht="12">
      <c r="A84" s="22"/>
      <c r="B84" s="90"/>
      <c r="C84" s="91"/>
      <c r="D84" s="91"/>
      <c r="E84" s="91"/>
      <c r="F84" s="91"/>
      <c r="H84" s="92"/>
      <c r="I84" s="92"/>
      <c r="J84" s="93"/>
    </row>
    <row r="85" spans="1:10" ht="12">
      <c r="A85" s="22"/>
      <c r="B85" s="90"/>
      <c r="C85" s="91"/>
      <c r="D85" s="91"/>
      <c r="E85" s="91"/>
      <c r="F85" s="91"/>
      <c r="H85" s="92"/>
      <c r="I85" s="92"/>
      <c r="J85" s="93"/>
    </row>
    <row r="86" spans="1:10" ht="12">
      <c r="A86" s="22"/>
      <c r="B86" s="90"/>
      <c r="C86" s="91"/>
      <c r="D86" s="91"/>
      <c r="E86" s="91"/>
      <c r="F86" s="91"/>
      <c r="H86" s="92"/>
      <c r="I86" s="92"/>
      <c r="J86" s="93"/>
    </row>
    <row r="87" spans="1:10" ht="12">
      <c r="A87" s="22"/>
      <c r="B87" s="90"/>
      <c r="C87" s="91"/>
      <c r="D87" s="91"/>
      <c r="E87" s="91"/>
      <c r="F87" s="91"/>
      <c r="H87" s="92"/>
      <c r="I87" s="92"/>
      <c r="J87" s="93"/>
    </row>
    <row r="88" spans="1:10" ht="12">
      <c r="A88" s="22"/>
      <c r="B88" s="90"/>
      <c r="C88" s="91"/>
      <c r="D88" s="91"/>
      <c r="E88" s="91"/>
      <c r="F88" s="91"/>
      <c r="H88" s="92"/>
      <c r="I88" s="92"/>
      <c r="J88" s="93"/>
    </row>
    <row r="89" spans="1:10" ht="12">
      <c r="A89" s="22"/>
      <c r="B89" s="90"/>
      <c r="C89" s="91"/>
      <c r="D89" s="91"/>
      <c r="E89" s="91"/>
      <c r="F89" s="91"/>
      <c r="H89" s="92"/>
      <c r="I89" s="92"/>
      <c r="J89" s="93"/>
    </row>
    <row r="90" spans="1:10" ht="12">
      <c r="A90" s="22"/>
      <c r="B90" s="90"/>
      <c r="C90" s="91"/>
      <c r="D90" s="91"/>
      <c r="E90" s="91"/>
      <c r="F90" s="91"/>
      <c r="H90" s="92"/>
      <c r="I90" s="92"/>
      <c r="J90" s="93"/>
    </row>
    <row r="91" spans="1:10" ht="12">
      <c r="A91" s="22"/>
      <c r="B91" s="90"/>
      <c r="C91" s="91"/>
      <c r="D91" s="91"/>
      <c r="E91" s="91"/>
      <c r="F91" s="91"/>
      <c r="H91" s="92"/>
      <c r="I91" s="92"/>
      <c r="J91" s="93"/>
    </row>
    <row r="92" spans="1:10" ht="12">
      <c r="A92" s="22"/>
      <c r="B92" s="90"/>
      <c r="C92" s="91"/>
      <c r="D92" s="91"/>
      <c r="E92" s="91"/>
      <c r="F92" s="91"/>
      <c r="H92" s="92"/>
      <c r="I92" s="92"/>
      <c r="J92" s="93"/>
    </row>
    <row r="93" spans="1:10" ht="12">
      <c r="A93" s="22"/>
      <c r="B93" s="90"/>
      <c r="C93" s="91"/>
      <c r="D93" s="91"/>
      <c r="E93" s="91"/>
      <c r="F93" s="91"/>
      <c r="H93" s="92"/>
      <c r="I93" s="92"/>
      <c r="J93" s="93"/>
    </row>
    <row r="94" spans="1:10" ht="12">
      <c r="A94" s="22"/>
      <c r="B94" s="90"/>
      <c r="C94" s="91"/>
      <c r="D94" s="91"/>
      <c r="E94" s="91"/>
      <c r="F94" s="91"/>
      <c r="H94" s="92"/>
      <c r="I94" s="92"/>
      <c r="J94" s="93"/>
    </row>
    <row r="95" spans="1:10" ht="12">
      <c r="A95" s="22"/>
      <c r="B95" s="90"/>
      <c r="C95" s="91"/>
      <c r="D95" s="91"/>
      <c r="E95" s="91"/>
      <c r="F95" s="91"/>
      <c r="H95" s="92"/>
      <c r="I95" s="92"/>
      <c r="J95" s="93"/>
    </row>
    <row r="96" spans="1:10" ht="12">
      <c r="A96" s="22"/>
      <c r="B96" s="90"/>
      <c r="C96" s="91"/>
      <c r="D96" s="91"/>
      <c r="E96" s="91"/>
      <c r="F96" s="91"/>
      <c r="H96" s="92"/>
      <c r="I96" s="92"/>
      <c r="J96" s="93"/>
    </row>
    <row r="97" spans="1:10" ht="12">
      <c r="A97" s="22"/>
      <c r="B97" s="90"/>
      <c r="C97" s="91"/>
      <c r="D97" s="91"/>
      <c r="E97" s="91"/>
      <c r="F97" s="91"/>
      <c r="H97" s="92"/>
      <c r="I97" s="92"/>
      <c r="J97" s="93"/>
    </row>
    <row r="98" spans="1:10" ht="12">
      <c r="A98" s="22"/>
      <c r="B98" s="90"/>
      <c r="C98" s="91"/>
      <c r="D98" s="91"/>
      <c r="E98" s="91"/>
      <c r="F98" s="91"/>
      <c r="H98" s="92"/>
      <c r="I98" s="92"/>
      <c r="J98" s="93"/>
    </row>
    <row r="99" spans="1:10" ht="12">
      <c r="A99" s="22"/>
      <c r="B99" s="90"/>
      <c r="C99" s="91"/>
      <c r="D99" s="91"/>
      <c r="E99" s="91"/>
      <c r="F99" s="91"/>
      <c r="H99" s="92"/>
      <c r="I99" s="92"/>
      <c r="J99" s="93"/>
    </row>
    <row r="100" spans="1:10" ht="12">
      <c r="A100" s="22"/>
      <c r="B100" s="90"/>
      <c r="C100" s="91"/>
      <c r="D100" s="91"/>
      <c r="E100" s="91"/>
      <c r="F100" s="91"/>
      <c r="H100" s="92"/>
      <c r="I100" s="92"/>
      <c r="J100" s="93"/>
    </row>
    <row r="101" spans="1:10" ht="12">
      <c r="A101" s="22"/>
      <c r="B101" s="90"/>
      <c r="C101" s="91"/>
      <c r="D101" s="91"/>
      <c r="E101" s="91"/>
      <c r="F101" s="91"/>
      <c r="H101" s="92"/>
      <c r="I101" s="92"/>
      <c r="J101" s="93"/>
    </row>
    <row r="102" spans="1:10" ht="12">
      <c r="A102" s="22"/>
      <c r="B102" s="90"/>
      <c r="C102" s="91"/>
      <c r="D102" s="91"/>
      <c r="E102" s="91"/>
      <c r="F102" s="91"/>
      <c r="H102" s="92"/>
      <c r="I102" s="92"/>
      <c r="J102" s="93"/>
    </row>
    <row r="103" spans="1:10" ht="12">
      <c r="A103" s="22"/>
      <c r="B103" s="90"/>
      <c r="C103" s="91"/>
      <c r="D103" s="91"/>
      <c r="E103" s="91"/>
      <c r="F103" s="91"/>
      <c r="H103" s="92"/>
      <c r="I103" s="92"/>
      <c r="J103" s="93"/>
    </row>
    <row r="104" spans="1:10" ht="12">
      <c r="A104" s="22"/>
      <c r="B104" s="90"/>
      <c r="C104" s="91"/>
      <c r="D104" s="91"/>
      <c r="E104" s="91"/>
      <c r="F104" s="91"/>
      <c r="H104" s="92"/>
      <c r="I104" s="92"/>
      <c r="J104" s="93"/>
    </row>
    <row r="105" spans="1:10" ht="12">
      <c r="A105" s="22"/>
      <c r="B105" s="90"/>
      <c r="C105" s="91"/>
      <c r="D105" s="91"/>
      <c r="E105" s="91"/>
      <c r="F105" s="91"/>
      <c r="H105" s="92"/>
      <c r="I105" s="92"/>
      <c r="J105" s="93"/>
    </row>
    <row r="106" spans="1:10" ht="12">
      <c r="A106" s="22"/>
      <c r="B106" s="90"/>
      <c r="C106" s="91"/>
      <c r="D106" s="91"/>
      <c r="E106" s="91"/>
      <c r="F106" s="91"/>
      <c r="H106" s="92"/>
      <c r="I106" s="92"/>
      <c r="J106" s="93"/>
    </row>
    <row r="107" spans="1:10" ht="12">
      <c r="A107" s="22"/>
      <c r="B107" s="90"/>
      <c r="C107" s="91"/>
      <c r="D107" s="91"/>
      <c r="E107" s="91"/>
      <c r="F107" s="91"/>
      <c r="H107" s="92"/>
      <c r="I107" s="92"/>
      <c r="J107" s="93"/>
    </row>
    <row r="108" spans="1:10" ht="12">
      <c r="A108" s="22"/>
      <c r="B108" s="90"/>
      <c r="C108" s="91"/>
      <c r="D108" s="91"/>
      <c r="E108" s="91"/>
      <c r="F108" s="91"/>
      <c r="H108" s="92"/>
      <c r="I108" s="92"/>
      <c r="J108" s="93"/>
    </row>
    <row r="109" spans="1:10" ht="12">
      <c r="A109" s="22"/>
      <c r="B109" s="90"/>
      <c r="C109" s="91"/>
      <c r="D109" s="91"/>
      <c r="E109" s="91"/>
      <c r="F109" s="91"/>
      <c r="H109" s="92"/>
      <c r="I109" s="92"/>
      <c r="J109" s="93"/>
    </row>
    <row r="110" spans="1:10" ht="12">
      <c r="A110" s="22"/>
      <c r="B110" s="90"/>
      <c r="C110" s="91"/>
      <c r="D110" s="91"/>
      <c r="E110" s="91"/>
      <c r="F110" s="91"/>
      <c r="H110" s="92"/>
      <c r="I110" s="92"/>
      <c r="J110" s="93"/>
    </row>
    <row r="111" spans="1:10" ht="12">
      <c r="A111" s="22"/>
      <c r="B111" s="90"/>
      <c r="C111" s="91"/>
      <c r="D111" s="91"/>
      <c r="E111" s="91"/>
      <c r="F111" s="91"/>
      <c r="H111" s="92"/>
      <c r="I111" s="92"/>
      <c r="J111" s="93"/>
    </row>
    <row r="112" spans="1:10" ht="12">
      <c r="A112" s="22"/>
      <c r="B112" s="90"/>
      <c r="C112" s="91"/>
      <c r="D112" s="91"/>
      <c r="E112" s="91"/>
      <c r="F112" s="91"/>
      <c r="H112" s="92"/>
      <c r="I112" s="92"/>
      <c r="J112" s="93"/>
    </row>
    <row r="113" spans="1:10" ht="12">
      <c r="A113" s="22"/>
      <c r="B113" s="90"/>
      <c r="C113" s="91"/>
      <c r="D113" s="91"/>
      <c r="E113" s="91"/>
      <c r="F113" s="91"/>
      <c r="H113" s="92"/>
      <c r="I113" s="92"/>
      <c r="J113" s="93"/>
    </row>
    <row r="114" spans="1:10" ht="12">
      <c r="A114" s="22"/>
      <c r="B114" s="90"/>
      <c r="C114" s="91"/>
      <c r="D114" s="91"/>
      <c r="E114" s="91"/>
      <c r="F114" s="91"/>
      <c r="H114" s="92"/>
      <c r="I114" s="92"/>
      <c r="J114" s="93"/>
    </row>
    <row r="115" spans="1:10" ht="12">
      <c r="A115" s="22"/>
      <c r="B115" s="90"/>
      <c r="C115" s="91"/>
      <c r="D115" s="91"/>
      <c r="E115" s="91"/>
      <c r="F115" s="91"/>
      <c r="H115" s="92"/>
      <c r="I115" s="92"/>
      <c r="J115" s="93"/>
    </row>
    <row r="116" spans="1:10" ht="12">
      <c r="A116" s="22"/>
      <c r="B116" s="90"/>
      <c r="C116" s="91"/>
      <c r="D116" s="91"/>
      <c r="E116" s="91"/>
      <c r="F116" s="91"/>
      <c r="H116" s="92"/>
      <c r="I116" s="92"/>
      <c r="J116" s="93"/>
    </row>
    <row r="117" spans="1:10" ht="12">
      <c r="A117" s="22"/>
      <c r="B117" s="90"/>
      <c r="C117" s="91"/>
      <c r="D117" s="91"/>
      <c r="E117" s="91"/>
      <c r="F117" s="91"/>
      <c r="H117" s="92"/>
      <c r="I117" s="92"/>
      <c r="J117" s="93"/>
    </row>
    <row r="118" spans="1:10" ht="12">
      <c r="A118" s="22"/>
      <c r="B118" s="90"/>
      <c r="C118" s="91"/>
      <c r="D118" s="91"/>
      <c r="E118" s="91"/>
      <c r="F118" s="91"/>
      <c r="H118" s="92"/>
      <c r="I118" s="92"/>
      <c r="J118" s="93"/>
    </row>
    <row r="119" spans="1:10" ht="12">
      <c r="A119" s="22"/>
      <c r="B119" s="90"/>
      <c r="C119" s="91"/>
      <c r="D119" s="91"/>
      <c r="E119" s="91"/>
      <c r="F119" s="91"/>
      <c r="H119" s="92"/>
      <c r="I119" s="92"/>
      <c r="J119" s="93"/>
    </row>
    <row r="120" spans="1:10" ht="12">
      <c r="A120" s="22"/>
      <c r="B120" s="90"/>
      <c r="C120" s="91"/>
      <c r="D120" s="91"/>
      <c r="E120" s="91"/>
      <c r="F120" s="91"/>
      <c r="H120" s="92"/>
      <c r="I120" s="92"/>
      <c r="J120" s="93"/>
    </row>
    <row r="121" spans="1:10" ht="12">
      <c r="A121" s="22"/>
      <c r="B121" s="90"/>
      <c r="C121" s="91"/>
      <c r="D121" s="91"/>
      <c r="E121" s="91"/>
      <c r="F121" s="91"/>
      <c r="H121" s="92"/>
      <c r="I121" s="92"/>
      <c r="J121" s="93"/>
    </row>
    <row r="122" spans="1:10" ht="12">
      <c r="A122" s="22"/>
      <c r="B122" s="90"/>
      <c r="C122" s="91"/>
      <c r="D122" s="91"/>
      <c r="E122" s="91"/>
      <c r="F122" s="91"/>
      <c r="H122" s="92"/>
      <c r="I122" s="92"/>
      <c r="J122" s="93"/>
    </row>
    <row r="123" spans="1:10" ht="12">
      <c r="A123" s="22"/>
      <c r="B123" s="90"/>
      <c r="C123" s="91"/>
      <c r="D123" s="91"/>
      <c r="E123" s="91"/>
      <c r="F123" s="91"/>
      <c r="H123" s="92"/>
      <c r="I123" s="92"/>
      <c r="J123" s="93"/>
    </row>
    <row r="124" spans="1:10" ht="12">
      <c r="A124" s="22"/>
      <c r="B124" s="90"/>
      <c r="C124" s="91"/>
      <c r="D124" s="91"/>
      <c r="E124" s="91"/>
      <c r="F124" s="91"/>
      <c r="H124" s="92"/>
      <c r="I124" s="92"/>
      <c r="J124" s="93"/>
    </row>
    <row r="125" spans="1:10" ht="12">
      <c r="A125" s="22"/>
      <c r="B125" s="90"/>
      <c r="C125" s="91"/>
      <c r="D125" s="91"/>
      <c r="E125" s="91"/>
      <c r="F125" s="91"/>
      <c r="H125" s="92"/>
      <c r="I125" s="92"/>
      <c r="J125" s="93"/>
    </row>
    <row r="126" spans="1:10" ht="12">
      <c r="A126" s="22"/>
      <c r="B126" s="90"/>
      <c r="C126" s="91"/>
      <c r="D126" s="91"/>
      <c r="E126" s="91"/>
      <c r="F126" s="91"/>
      <c r="H126" s="92"/>
      <c r="I126" s="92"/>
      <c r="J126" s="93"/>
    </row>
    <row r="127" spans="1:10" ht="12">
      <c r="A127" s="22"/>
      <c r="B127" s="90"/>
      <c r="C127" s="91"/>
      <c r="D127" s="91"/>
      <c r="E127" s="91"/>
      <c r="F127" s="91"/>
      <c r="H127" s="92"/>
      <c r="I127" s="92"/>
      <c r="J127" s="93"/>
    </row>
    <row r="128" spans="1:10" ht="12">
      <c r="A128" s="22"/>
      <c r="B128" s="90"/>
      <c r="C128" s="91"/>
      <c r="D128" s="91"/>
      <c r="E128" s="91"/>
      <c r="F128" s="91"/>
      <c r="H128" s="92"/>
      <c r="I128" s="92"/>
      <c r="J128" s="93"/>
    </row>
    <row r="129" spans="1:10" ht="12">
      <c r="A129" s="22"/>
      <c r="B129" s="90"/>
      <c r="C129" s="91"/>
      <c r="D129" s="91"/>
      <c r="E129" s="91"/>
      <c r="F129" s="91"/>
      <c r="H129" s="92"/>
      <c r="I129" s="92"/>
      <c r="J129" s="93"/>
    </row>
    <row r="130" spans="1:10" ht="12">
      <c r="A130" s="22"/>
      <c r="B130" s="90"/>
      <c r="C130" s="91"/>
      <c r="D130" s="91"/>
      <c r="E130" s="91"/>
      <c r="F130" s="91"/>
      <c r="H130" s="92"/>
      <c r="I130" s="92"/>
      <c r="J130" s="93"/>
    </row>
    <row r="131" spans="1:10" ht="12">
      <c r="A131" s="22"/>
      <c r="B131" s="90"/>
      <c r="C131" s="91"/>
      <c r="D131" s="91"/>
      <c r="E131" s="91"/>
      <c r="F131" s="91"/>
      <c r="H131" s="92"/>
      <c r="I131" s="92"/>
      <c r="J131" s="93"/>
    </row>
    <row r="132" spans="1:10" ht="12">
      <c r="A132" s="22"/>
      <c r="B132" s="90"/>
      <c r="C132" s="91"/>
      <c r="D132" s="91"/>
      <c r="E132" s="91"/>
      <c r="F132" s="91"/>
      <c r="H132" s="92"/>
      <c r="I132" s="92"/>
      <c r="J132" s="93"/>
    </row>
    <row r="133" spans="1:10" ht="12">
      <c r="A133" s="22"/>
      <c r="B133" s="90"/>
      <c r="C133" s="91"/>
      <c r="D133" s="91"/>
      <c r="E133" s="91"/>
      <c r="F133" s="91"/>
      <c r="H133" s="92"/>
      <c r="I133" s="92"/>
      <c r="J133" s="93"/>
    </row>
    <row r="134" spans="1:10" ht="12">
      <c r="A134" s="22"/>
      <c r="B134" s="90"/>
      <c r="C134" s="91"/>
      <c r="D134" s="91"/>
      <c r="E134" s="91"/>
      <c r="F134" s="91"/>
      <c r="H134" s="92"/>
      <c r="I134" s="92"/>
      <c r="J134" s="93"/>
    </row>
    <row r="135" spans="1:10" ht="12">
      <c r="A135" s="22"/>
      <c r="B135" s="90"/>
      <c r="C135" s="91"/>
      <c r="D135" s="91"/>
      <c r="E135" s="91"/>
      <c r="F135" s="91"/>
      <c r="H135" s="92"/>
      <c r="I135" s="92"/>
      <c r="J135" s="93"/>
    </row>
    <row r="136" spans="1:10" ht="12">
      <c r="A136" s="22"/>
      <c r="B136" s="90"/>
      <c r="C136" s="91"/>
      <c r="D136" s="91"/>
      <c r="E136" s="91"/>
      <c r="F136" s="91"/>
      <c r="H136" s="92"/>
      <c r="I136" s="92"/>
      <c r="J136" s="93"/>
    </row>
    <row r="137" spans="1:10" ht="12">
      <c r="A137" s="22"/>
      <c r="B137" s="90"/>
      <c r="C137" s="91"/>
      <c r="D137" s="91"/>
      <c r="E137" s="91"/>
      <c r="F137" s="91"/>
      <c r="H137" s="92"/>
      <c r="I137" s="92"/>
      <c r="J137" s="93"/>
    </row>
    <row r="138" spans="1:10" ht="12">
      <c r="A138" s="22"/>
      <c r="B138" s="90"/>
      <c r="C138" s="91"/>
      <c r="D138" s="91"/>
      <c r="E138" s="91"/>
      <c r="F138" s="91"/>
      <c r="H138" s="92"/>
      <c r="I138" s="92"/>
      <c r="J138" s="93"/>
    </row>
    <row r="139" spans="1:10" ht="12">
      <c r="A139" s="22"/>
      <c r="B139" s="90"/>
      <c r="C139" s="91"/>
      <c r="D139" s="91"/>
      <c r="E139" s="91"/>
      <c r="F139" s="91"/>
      <c r="H139" s="92"/>
      <c r="I139" s="92"/>
      <c r="J139" s="93"/>
    </row>
    <row r="140" spans="1:10" ht="12">
      <c r="A140" s="22"/>
      <c r="B140" s="90"/>
      <c r="C140" s="91"/>
      <c r="D140" s="91"/>
      <c r="E140" s="91"/>
      <c r="F140" s="91"/>
      <c r="H140" s="92"/>
      <c r="I140" s="92"/>
      <c r="J140" s="93"/>
    </row>
    <row r="141" spans="1:10" ht="12">
      <c r="A141" s="22"/>
      <c r="B141" s="90"/>
      <c r="C141" s="91"/>
      <c r="D141" s="91"/>
      <c r="E141" s="91"/>
      <c r="F141" s="91"/>
      <c r="H141" s="92"/>
      <c r="I141" s="92"/>
      <c r="J141" s="93"/>
    </row>
    <row r="142" spans="1:10" ht="12">
      <c r="A142" s="22"/>
      <c r="B142" s="90"/>
      <c r="C142" s="91"/>
      <c r="D142" s="91"/>
      <c r="E142" s="91"/>
      <c r="F142" s="91"/>
      <c r="H142" s="92"/>
      <c r="I142" s="92"/>
      <c r="J142" s="93"/>
    </row>
    <row r="143" spans="1:10" ht="12">
      <c r="A143" s="22"/>
      <c r="B143" s="90"/>
      <c r="C143" s="91"/>
      <c r="D143" s="91"/>
      <c r="E143" s="91"/>
      <c r="F143" s="91"/>
      <c r="H143" s="92"/>
      <c r="I143" s="92"/>
      <c r="J143" s="93"/>
    </row>
    <row r="144" spans="1:10" ht="12">
      <c r="A144" s="22"/>
      <c r="B144" s="90"/>
      <c r="C144" s="91"/>
      <c r="D144" s="91"/>
      <c r="E144" s="91"/>
      <c r="F144" s="91"/>
      <c r="H144" s="92"/>
      <c r="I144" s="92"/>
      <c r="J144" s="93"/>
    </row>
    <row r="145" spans="1:10" ht="12">
      <c r="A145" s="22"/>
      <c r="B145" s="90"/>
      <c r="C145" s="91"/>
      <c r="D145" s="91"/>
      <c r="E145" s="91"/>
      <c r="F145" s="91"/>
      <c r="H145" s="92"/>
      <c r="I145" s="92"/>
      <c r="J145" s="93"/>
    </row>
    <row r="146" spans="1:10" ht="12">
      <c r="A146" s="22"/>
      <c r="B146" s="90"/>
      <c r="C146" s="91"/>
      <c r="D146" s="91"/>
      <c r="E146" s="91"/>
      <c r="F146" s="91"/>
      <c r="H146" s="92"/>
      <c r="I146" s="92"/>
      <c r="J146" s="93"/>
    </row>
    <row r="147" spans="1:10" ht="12">
      <c r="A147" s="22"/>
      <c r="B147" s="90"/>
      <c r="C147" s="91"/>
      <c r="D147" s="91"/>
      <c r="E147" s="91"/>
      <c r="F147" s="91"/>
      <c r="H147" s="92"/>
      <c r="I147" s="92"/>
      <c r="J147" s="93"/>
    </row>
    <row r="148" spans="1:10" ht="12">
      <c r="A148" s="22"/>
      <c r="B148" s="90"/>
      <c r="C148" s="91"/>
      <c r="D148" s="91"/>
      <c r="E148" s="91"/>
      <c r="F148" s="91"/>
      <c r="H148" s="92"/>
      <c r="I148" s="92"/>
      <c r="J148" s="93"/>
    </row>
    <row r="149" spans="1:10" ht="12">
      <c r="A149" s="22"/>
      <c r="B149" s="90"/>
      <c r="C149" s="91"/>
      <c r="D149" s="91"/>
      <c r="E149" s="91"/>
      <c r="F149" s="91"/>
      <c r="H149" s="92"/>
      <c r="I149" s="92"/>
      <c r="J149" s="93"/>
    </row>
    <row r="150" spans="1:10" ht="12">
      <c r="A150" s="22"/>
      <c r="B150" s="90"/>
      <c r="C150" s="91"/>
      <c r="D150" s="91"/>
      <c r="E150" s="91"/>
      <c r="F150" s="91"/>
      <c r="H150" s="92"/>
      <c r="I150" s="92"/>
      <c r="J150" s="93"/>
    </row>
    <row r="151" spans="1:10" ht="12">
      <c r="A151" s="22"/>
      <c r="B151" s="90"/>
      <c r="C151" s="91"/>
      <c r="D151" s="91"/>
      <c r="E151" s="91"/>
      <c r="F151" s="91"/>
      <c r="H151" s="92"/>
      <c r="I151" s="92"/>
      <c r="J151" s="93"/>
    </row>
    <row r="152" spans="1:10" ht="12">
      <c r="A152" s="22"/>
      <c r="B152" s="90"/>
      <c r="C152" s="91"/>
      <c r="D152" s="91"/>
      <c r="E152" s="91"/>
      <c r="F152" s="91"/>
      <c r="H152" s="92"/>
      <c r="I152" s="92"/>
      <c r="J152" s="93"/>
    </row>
    <row r="153" spans="1:10" ht="12">
      <c r="A153" s="22"/>
      <c r="B153" s="90"/>
      <c r="C153" s="91"/>
      <c r="D153" s="91"/>
      <c r="E153" s="91"/>
      <c r="F153" s="91"/>
      <c r="H153" s="92"/>
      <c r="I153" s="92"/>
      <c r="J153" s="93"/>
    </row>
    <row r="154" spans="1:10" ht="12">
      <c r="A154" s="22"/>
      <c r="B154" s="90"/>
      <c r="C154" s="91"/>
      <c r="D154" s="91"/>
      <c r="E154" s="91"/>
      <c r="F154" s="91"/>
      <c r="H154" s="92"/>
      <c r="I154" s="92"/>
      <c r="J154" s="93"/>
    </row>
    <row r="155" spans="1:10" ht="12">
      <c r="A155" s="22"/>
      <c r="B155" s="90"/>
      <c r="C155" s="91"/>
      <c r="D155" s="91"/>
      <c r="E155" s="91"/>
      <c r="F155" s="91"/>
      <c r="H155" s="92"/>
      <c r="I155" s="92"/>
      <c r="J155" s="93"/>
    </row>
    <row r="156" spans="1:10" ht="12">
      <c r="A156" s="22"/>
      <c r="B156" s="90"/>
      <c r="C156" s="91"/>
      <c r="D156" s="91"/>
      <c r="E156" s="91"/>
      <c r="F156" s="91"/>
      <c r="H156" s="92"/>
      <c r="I156" s="92"/>
      <c r="J156" s="93"/>
    </row>
    <row r="157" spans="1:10" ht="12">
      <c r="A157" s="22"/>
      <c r="B157" s="90"/>
      <c r="C157" s="91"/>
      <c r="D157" s="91"/>
      <c r="E157" s="91"/>
      <c r="F157" s="91"/>
      <c r="H157" s="92"/>
      <c r="I157" s="92"/>
      <c r="J157" s="93"/>
    </row>
    <row r="158" spans="1:10" ht="12">
      <c r="A158" s="22"/>
      <c r="B158" s="90"/>
      <c r="C158" s="91"/>
      <c r="D158" s="91"/>
      <c r="E158" s="91"/>
      <c r="F158" s="91"/>
      <c r="H158" s="92"/>
      <c r="I158" s="92"/>
      <c r="J158" s="93"/>
    </row>
    <row r="159" spans="1:10" ht="12">
      <c r="A159" s="22"/>
      <c r="B159" s="90"/>
      <c r="C159" s="91"/>
      <c r="D159" s="91"/>
      <c r="E159" s="91"/>
      <c r="F159" s="91"/>
      <c r="H159" s="92"/>
      <c r="I159" s="92"/>
      <c r="J159" s="93"/>
    </row>
    <row r="160" spans="1:10" ht="12">
      <c r="A160" s="22"/>
      <c r="B160" s="90"/>
      <c r="C160" s="91"/>
      <c r="D160" s="91"/>
      <c r="E160" s="91"/>
      <c r="F160" s="91"/>
      <c r="H160" s="92"/>
      <c r="I160" s="92"/>
      <c r="J160" s="93"/>
    </row>
    <row r="161" spans="1:10" ht="12">
      <c r="A161" s="22"/>
      <c r="B161" s="90"/>
      <c r="C161" s="91"/>
      <c r="D161" s="91"/>
      <c r="E161" s="91"/>
      <c r="F161" s="91"/>
      <c r="H161" s="92"/>
      <c r="I161" s="92"/>
      <c r="J161" s="93"/>
    </row>
    <row r="162" spans="1:10" ht="12">
      <c r="A162" s="22"/>
      <c r="B162" s="90"/>
      <c r="C162" s="91"/>
      <c r="D162" s="91"/>
      <c r="E162" s="91"/>
      <c r="F162" s="91"/>
      <c r="H162" s="92"/>
      <c r="I162" s="92"/>
      <c r="J162" s="93"/>
    </row>
    <row r="163" spans="1:10" ht="12">
      <c r="A163" s="22"/>
      <c r="B163" s="90"/>
      <c r="C163" s="91"/>
      <c r="D163" s="91"/>
      <c r="E163" s="91"/>
      <c r="F163" s="91"/>
      <c r="H163" s="92"/>
      <c r="I163" s="92"/>
      <c r="J163" s="93"/>
    </row>
    <row r="164" spans="1:10" ht="12">
      <c r="A164" s="22"/>
      <c r="B164" s="90"/>
      <c r="C164" s="91"/>
      <c r="D164" s="91"/>
      <c r="E164" s="91"/>
      <c r="F164" s="91"/>
      <c r="H164" s="92"/>
      <c r="I164" s="92"/>
      <c r="J164" s="93"/>
    </row>
    <row r="165" spans="1:10" ht="12">
      <c r="A165" s="22"/>
      <c r="B165" s="90"/>
      <c r="C165" s="91"/>
      <c r="D165" s="91"/>
      <c r="E165" s="91"/>
      <c r="F165" s="91"/>
      <c r="H165" s="92"/>
      <c r="I165" s="92"/>
      <c r="J165" s="93"/>
    </row>
    <row r="166" spans="1:10" ht="12">
      <c r="A166" s="22"/>
      <c r="B166" s="90"/>
      <c r="C166" s="91"/>
      <c r="D166" s="91"/>
      <c r="E166" s="91"/>
      <c r="F166" s="91"/>
      <c r="H166" s="92"/>
      <c r="I166" s="92"/>
      <c r="J166" s="93"/>
    </row>
    <row r="167" spans="1:10" ht="12">
      <c r="A167" s="22"/>
      <c r="B167" s="90"/>
      <c r="C167" s="91"/>
      <c r="D167" s="91"/>
      <c r="E167" s="91"/>
      <c r="F167" s="91"/>
      <c r="H167" s="92"/>
      <c r="I167" s="92"/>
      <c r="J167" s="93"/>
    </row>
    <row r="168" spans="1:10" ht="12">
      <c r="A168" s="22"/>
      <c r="B168" s="90"/>
      <c r="C168" s="91"/>
      <c r="D168" s="91"/>
      <c r="E168" s="91"/>
      <c r="F168" s="91"/>
      <c r="H168" s="92"/>
      <c r="I168" s="92"/>
      <c r="J168" s="93"/>
    </row>
    <row r="169" spans="1:10" ht="12">
      <c r="A169" s="22"/>
      <c r="B169" s="90"/>
      <c r="C169" s="91"/>
      <c r="D169" s="91"/>
      <c r="E169" s="91"/>
      <c r="F169" s="91"/>
      <c r="H169" s="92"/>
      <c r="I169" s="92"/>
      <c r="J169" s="93"/>
    </row>
    <row r="170" spans="1:10" ht="12">
      <c r="A170" s="22"/>
      <c r="B170" s="90"/>
      <c r="C170" s="91"/>
      <c r="D170" s="91"/>
      <c r="E170" s="91"/>
      <c r="F170" s="91"/>
      <c r="H170" s="92"/>
      <c r="I170" s="92"/>
      <c r="J170" s="93"/>
    </row>
    <row r="171" spans="1:10" ht="12">
      <c r="A171" s="22"/>
      <c r="B171" s="90"/>
      <c r="C171" s="91"/>
      <c r="D171" s="91"/>
      <c r="E171" s="91"/>
      <c r="F171" s="91"/>
      <c r="H171" s="92"/>
      <c r="I171" s="92"/>
      <c r="J171" s="93"/>
    </row>
    <row r="172" spans="1:10" ht="12">
      <c r="A172" s="22"/>
      <c r="B172" s="90"/>
      <c r="C172" s="91"/>
      <c r="D172" s="91"/>
      <c r="E172" s="91"/>
      <c r="F172" s="91"/>
      <c r="H172" s="92"/>
      <c r="I172" s="92"/>
      <c r="J172" s="93"/>
    </row>
    <row r="173" spans="1:10" ht="12">
      <c r="A173" s="22"/>
      <c r="B173" s="90"/>
      <c r="C173" s="91"/>
      <c r="D173" s="91"/>
      <c r="E173" s="91"/>
      <c r="F173" s="91"/>
      <c r="H173" s="92"/>
      <c r="I173" s="92"/>
      <c r="J173" s="93"/>
    </row>
    <row r="174" spans="1:10" ht="12">
      <c r="A174" s="22"/>
      <c r="B174" s="90"/>
      <c r="C174" s="91"/>
      <c r="D174" s="91"/>
      <c r="E174" s="91"/>
      <c r="F174" s="91"/>
      <c r="H174" s="92"/>
      <c r="I174" s="92"/>
      <c r="J174" s="93"/>
    </row>
    <row r="175" spans="1:10" ht="12">
      <c r="A175" s="22"/>
      <c r="B175" s="90"/>
      <c r="C175" s="91"/>
      <c r="D175" s="91"/>
      <c r="E175" s="91"/>
      <c r="F175" s="91"/>
      <c r="H175" s="92"/>
      <c r="I175" s="92"/>
      <c r="J175" s="93"/>
    </row>
    <row r="176" spans="1:10" ht="12">
      <c r="A176" s="22"/>
      <c r="B176" s="90"/>
      <c r="C176" s="91"/>
      <c r="D176" s="91"/>
      <c r="E176" s="91"/>
      <c r="F176" s="91"/>
      <c r="H176" s="92"/>
      <c r="I176" s="92"/>
      <c r="J176" s="93"/>
    </row>
    <row r="177" spans="1:10" ht="12">
      <c r="A177" s="22"/>
      <c r="B177" s="90"/>
      <c r="C177" s="91"/>
      <c r="D177" s="91"/>
      <c r="E177" s="91"/>
      <c r="F177" s="91"/>
      <c r="H177" s="92"/>
      <c r="I177" s="92"/>
      <c r="J177" s="93"/>
    </row>
    <row r="178" spans="1:10" ht="12">
      <c r="A178" s="22"/>
      <c r="B178" s="90"/>
      <c r="C178" s="91"/>
      <c r="D178" s="91"/>
      <c r="E178" s="91"/>
      <c r="F178" s="91"/>
      <c r="H178" s="92"/>
      <c r="I178" s="92"/>
      <c r="J178" s="93"/>
    </row>
    <row r="179" spans="1:10" ht="12">
      <c r="A179" s="22"/>
      <c r="B179" s="90"/>
      <c r="C179" s="91"/>
      <c r="D179" s="91"/>
      <c r="E179" s="91"/>
      <c r="F179" s="91"/>
      <c r="H179" s="92"/>
      <c r="I179" s="92"/>
      <c r="J179" s="93"/>
    </row>
    <row r="180" spans="1:10" ht="12">
      <c r="A180" s="22"/>
      <c r="B180" s="90"/>
      <c r="C180" s="91"/>
      <c r="D180" s="91"/>
      <c r="E180" s="91"/>
      <c r="F180" s="91"/>
      <c r="H180" s="92"/>
      <c r="I180" s="92"/>
      <c r="J180" s="93"/>
    </row>
    <row r="181" spans="1:10" ht="12">
      <c r="A181" s="22"/>
      <c r="B181" s="90"/>
      <c r="C181" s="91"/>
      <c r="D181" s="91"/>
      <c r="E181" s="91"/>
      <c r="F181" s="91"/>
      <c r="H181" s="92"/>
      <c r="I181" s="92"/>
      <c r="J181" s="93"/>
    </row>
    <row r="182" spans="1:10" ht="12">
      <c r="A182" s="22"/>
      <c r="B182" s="90"/>
      <c r="C182" s="91"/>
      <c r="D182" s="91"/>
      <c r="E182" s="91"/>
      <c r="F182" s="91"/>
      <c r="H182" s="92"/>
      <c r="I182" s="92"/>
      <c r="J182" s="93"/>
    </row>
    <row r="183" spans="1:10" ht="12">
      <c r="A183" s="22"/>
      <c r="B183" s="90"/>
      <c r="C183" s="91"/>
      <c r="D183" s="91"/>
      <c r="E183" s="91"/>
      <c r="F183" s="91"/>
      <c r="H183" s="92"/>
      <c r="I183" s="92"/>
      <c r="J183" s="93"/>
    </row>
    <row r="184" spans="1:10" ht="12">
      <c r="A184" s="22"/>
      <c r="B184" s="90"/>
      <c r="C184" s="91"/>
      <c r="D184" s="91"/>
      <c r="E184" s="91"/>
      <c r="F184" s="91"/>
      <c r="H184" s="92"/>
      <c r="I184" s="92"/>
      <c r="J184" s="93"/>
    </row>
    <row r="185" spans="1:10" ht="12">
      <c r="A185" s="22"/>
      <c r="B185" s="90"/>
      <c r="C185" s="91"/>
      <c r="D185" s="91"/>
      <c r="E185" s="91"/>
      <c r="F185" s="91"/>
      <c r="H185" s="92"/>
      <c r="I185" s="92"/>
      <c r="J185" s="93"/>
    </row>
    <row r="186" spans="1:10" ht="12">
      <c r="A186" s="22"/>
      <c r="B186" s="90"/>
      <c r="C186" s="91"/>
      <c r="D186" s="91"/>
      <c r="E186" s="91"/>
      <c r="F186" s="91"/>
      <c r="H186" s="92"/>
      <c r="I186" s="92"/>
      <c r="J186" s="93"/>
    </row>
    <row r="187" spans="1:10" ht="12">
      <c r="A187" s="22"/>
      <c r="B187" s="90"/>
      <c r="C187" s="91"/>
      <c r="D187" s="91"/>
      <c r="E187" s="91"/>
      <c r="F187" s="91"/>
      <c r="H187" s="92"/>
      <c r="I187" s="92"/>
      <c r="J187" s="93"/>
    </row>
    <row r="188" spans="1:10" ht="12">
      <c r="A188" s="22"/>
      <c r="B188" s="90"/>
      <c r="C188" s="91"/>
      <c r="D188" s="91"/>
      <c r="E188" s="91"/>
      <c r="F188" s="91"/>
      <c r="H188" s="92"/>
      <c r="I188" s="92"/>
      <c r="J188" s="93"/>
    </row>
    <row r="189" spans="1:10" ht="12">
      <c r="A189" s="22"/>
      <c r="B189" s="90"/>
      <c r="C189" s="91"/>
      <c r="D189" s="91"/>
      <c r="E189" s="91"/>
      <c r="F189" s="91"/>
      <c r="H189" s="92"/>
      <c r="I189" s="92"/>
      <c r="J189" s="93"/>
    </row>
    <row r="190" spans="1:10" ht="12">
      <c r="A190" s="22"/>
      <c r="B190" s="90"/>
      <c r="C190" s="91"/>
      <c r="D190" s="91"/>
      <c r="E190" s="91"/>
      <c r="F190" s="91"/>
      <c r="H190" s="92"/>
      <c r="I190" s="92"/>
      <c r="J190" s="93"/>
    </row>
    <row r="191" spans="1:10" ht="12">
      <c r="A191" s="22"/>
      <c r="B191" s="90"/>
      <c r="C191" s="91"/>
      <c r="D191" s="91"/>
      <c r="E191" s="91"/>
      <c r="F191" s="91"/>
      <c r="H191" s="92"/>
      <c r="I191" s="92"/>
      <c r="J191" s="93"/>
    </row>
    <row r="192" spans="1:10" ht="12">
      <c r="A192" s="22"/>
      <c r="B192" s="90"/>
      <c r="C192" s="91"/>
      <c r="D192" s="91"/>
      <c r="E192" s="91"/>
      <c r="F192" s="91"/>
      <c r="H192" s="92"/>
      <c r="I192" s="92"/>
      <c r="J192" s="93"/>
    </row>
    <row r="193" spans="1:10" ht="12">
      <c r="A193" s="22"/>
      <c r="B193" s="90"/>
      <c r="C193" s="91"/>
      <c r="D193" s="91"/>
      <c r="E193" s="91"/>
      <c r="F193" s="91"/>
      <c r="H193" s="92"/>
      <c r="I193" s="92"/>
      <c r="J193" s="93"/>
    </row>
    <row r="194" spans="1:10" ht="12">
      <c r="A194" s="22"/>
      <c r="B194" s="90"/>
      <c r="C194" s="91"/>
      <c r="D194" s="91"/>
      <c r="E194" s="91"/>
      <c r="F194" s="91"/>
      <c r="H194" s="92"/>
      <c r="I194" s="92"/>
      <c r="J194" s="93"/>
    </row>
    <row r="195" spans="1:10" ht="12">
      <c r="A195" s="22"/>
      <c r="B195" s="90"/>
      <c r="C195" s="91"/>
      <c r="D195" s="91"/>
      <c r="E195" s="91"/>
      <c r="F195" s="91"/>
      <c r="H195" s="92"/>
      <c r="I195" s="92"/>
      <c r="J195" s="93"/>
    </row>
    <row r="196" spans="1:10" ht="12">
      <c r="A196" s="22"/>
      <c r="B196" s="90"/>
      <c r="C196" s="91"/>
      <c r="D196" s="91"/>
      <c r="E196" s="91"/>
      <c r="F196" s="91"/>
      <c r="H196" s="92"/>
      <c r="I196" s="92"/>
      <c r="J196" s="93"/>
    </row>
    <row r="197" spans="1:10" ht="12">
      <c r="A197" s="22"/>
      <c r="B197" s="90"/>
      <c r="C197" s="91"/>
      <c r="D197" s="91"/>
      <c r="E197" s="91"/>
      <c r="F197" s="91"/>
      <c r="H197" s="92"/>
      <c r="I197" s="92"/>
      <c r="J197" s="93"/>
    </row>
    <row r="198" spans="1:10" ht="12">
      <c r="A198" s="22"/>
      <c r="B198" s="90"/>
      <c r="C198" s="91"/>
      <c r="D198" s="91"/>
      <c r="E198" s="91"/>
      <c r="F198" s="91"/>
      <c r="H198" s="92"/>
      <c r="I198" s="92"/>
      <c r="J198" s="93"/>
    </row>
    <row r="199" spans="1:10" ht="12">
      <c r="A199" s="22"/>
      <c r="B199" s="90"/>
      <c r="C199" s="91"/>
      <c r="D199" s="91"/>
      <c r="E199" s="91"/>
      <c r="F199" s="91"/>
      <c r="H199" s="92"/>
      <c r="I199" s="92"/>
      <c r="J199" s="93"/>
    </row>
    <row r="200" spans="1:10" ht="12">
      <c r="A200" s="22"/>
      <c r="B200" s="90"/>
      <c r="C200" s="91"/>
      <c r="D200" s="91"/>
      <c r="E200" s="91"/>
      <c r="F200" s="91"/>
      <c r="H200" s="92"/>
      <c r="I200" s="92"/>
      <c r="J200" s="93"/>
    </row>
    <row r="201" spans="1:10" ht="12">
      <c r="A201" s="22"/>
      <c r="B201" s="90"/>
      <c r="C201" s="91"/>
      <c r="D201" s="91"/>
      <c r="E201" s="91"/>
      <c r="F201" s="91"/>
      <c r="H201" s="92"/>
      <c r="I201" s="92"/>
      <c r="J201" s="93"/>
    </row>
    <row r="202" spans="1:10" ht="12">
      <c r="A202" s="22"/>
      <c r="B202" s="90"/>
      <c r="C202" s="91"/>
      <c r="D202" s="91"/>
      <c r="E202" s="91"/>
      <c r="F202" s="91"/>
      <c r="H202" s="92"/>
      <c r="I202" s="92"/>
      <c r="J202" s="93"/>
    </row>
    <row r="203" spans="1:10" ht="12">
      <c r="A203" s="22"/>
      <c r="B203" s="90"/>
      <c r="C203" s="91"/>
      <c r="D203" s="91"/>
      <c r="E203" s="91"/>
      <c r="F203" s="91"/>
      <c r="H203" s="92"/>
      <c r="I203" s="92"/>
      <c r="J203" s="93"/>
    </row>
    <row r="204" spans="1:10" ht="12">
      <c r="A204" s="22"/>
      <c r="B204" s="90"/>
      <c r="C204" s="91"/>
      <c r="D204" s="91"/>
      <c r="E204" s="91"/>
      <c r="F204" s="91"/>
      <c r="H204" s="92"/>
      <c r="I204" s="92"/>
      <c r="J204" s="93"/>
    </row>
    <row r="205" spans="1:10" ht="12">
      <c r="A205" s="22"/>
      <c r="B205" s="90"/>
      <c r="C205" s="91"/>
      <c r="D205" s="91"/>
      <c r="E205" s="91"/>
      <c r="F205" s="91"/>
      <c r="H205" s="92"/>
      <c r="I205" s="92"/>
      <c r="J205" s="93"/>
    </row>
    <row r="206" spans="1:10" ht="12">
      <c r="A206" s="22"/>
      <c r="B206" s="90"/>
      <c r="C206" s="91"/>
      <c r="D206" s="91"/>
      <c r="E206" s="91"/>
      <c r="F206" s="91"/>
      <c r="H206" s="92"/>
      <c r="I206" s="92"/>
      <c r="J206" s="93"/>
    </row>
    <row r="207" spans="1:10" ht="12">
      <c r="A207" s="22"/>
      <c r="B207" s="90"/>
      <c r="C207" s="91"/>
      <c r="D207" s="91"/>
      <c r="E207" s="91"/>
      <c r="F207" s="91"/>
      <c r="H207" s="92"/>
      <c r="I207" s="92"/>
      <c r="J207" s="93"/>
    </row>
    <row r="208" spans="1:10" ht="12">
      <c r="A208" s="22"/>
      <c r="B208" s="90"/>
      <c r="C208" s="91"/>
      <c r="D208" s="91"/>
      <c r="E208" s="91"/>
      <c r="F208" s="91"/>
      <c r="H208" s="92"/>
      <c r="I208" s="92"/>
      <c r="J208" s="93"/>
    </row>
    <row r="209" spans="1:10" ht="12">
      <c r="A209" s="22"/>
      <c r="B209" s="90"/>
      <c r="C209" s="91"/>
      <c r="D209" s="91"/>
      <c r="E209" s="91"/>
      <c r="F209" s="91"/>
      <c r="H209" s="92"/>
      <c r="I209" s="92"/>
      <c r="J209" s="93"/>
    </row>
    <row r="210" spans="1:10" ht="12">
      <c r="A210" s="22"/>
      <c r="B210" s="90"/>
      <c r="C210" s="91"/>
      <c r="D210" s="91"/>
      <c r="E210" s="91"/>
      <c r="F210" s="91"/>
      <c r="H210" s="92"/>
      <c r="I210" s="92"/>
      <c r="J210" s="93"/>
    </row>
    <row r="211" spans="1:10" ht="12">
      <c r="A211" s="22"/>
      <c r="B211" s="90"/>
      <c r="C211" s="91"/>
      <c r="D211" s="91"/>
      <c r="E211" s="91"/>
      <c r="F211" s="91"/>
      <c r="H211" s="92"/>
      <c r="I211" s="92"/>
      <c r="J211" s="93"/>
    </row>
    <row r="212" spans="1:10" ht="12">
      <c r="A212" s="22"/>
      <c r="B212" s="90"/>
      <c r="C212" s="91"/>
      <c r="D212" s="91"/>
      <c r="E212" s="91"/>
      <c r="F212" s="91"/>
      <c r="H212" s="92"/>
      <c r="I212" s="92"/>
      <c r="J212" s="93"/>
    </row>
    <row r="213" spans="1:10" ht="12">
      <c r="A213" s="22"/>
      <c r="B213" s="90"/>
      <c r="C213" s="91"/>
      <c r="D213" s="91"/>
      <c r="E213" s="91"/>
      <c r="F213" s="91"/>
      <c r="H213" s="92"/>
      <c r="I213" s="92"/>
      <c r="J213" s="93"/>
    </row>
    <row r="214" spans="1:10" ht="12">
      <c r="A214" s="22"/>
      <c r="B214" s="90"/>
      <c r="C214" s="91"/>
      <c r="D214" s="91"/>
      <c r="E214" s="91"/>
      <c r="F214" s="91"/>
      <c r="H214" s="92"/>
      <c r="I214" s="92"/>
      <c r="J214" s="93"/>
    </row>
    <row r="215" spans="1:10" ht="12">
      <c r="A215" s="22"/>
      <c r="B215" s="90"/>
      <c r="C215" s="91"/>
      <c r="D215" s="91"/>
      <c r="E215" s="91"/>
      <c r="F215" s="91"/>
      <c r="H215" s="92"/>
      <c r="I215" s="92"/>
      <c r="J215" s="93"/>
    </row>
    <row r="216" spans="1:10" ht="12">
      <c r="A216" s="22"/>
      <c r="B216" s="90"/>
      <c r="C216" s="91"/>
      <c r="D216" s="91"/>
      <c r="E216" s="91"/>
      <c r="F216" s="91"/>
      <c r="H216" s="92"/>
      <c r="I216" s="92"/>
      <c r="J216" s="93"/>
    </row>
    <row r="217" spans="1:10" ht="12">
      <c r="A217" s="22"/>
      <c r="B217" s="90"/>
      <c r="C217" s="91"/>
      <c r="D217" s="91"/>
      <c r="E217" s="91"/>
      <c r="F217" s="91"/>
      <c r="H217" s="92"/>
      <c r="I217" s="92"/>
      <c r="J217" s="93"/>
    </row>
    <row r="218" spans="1:10" ht="12">
      <c r="A218" s="22"/>
      <c r="B218" s="90"/>
      <c r="C218" s="91"/>
      <c r="D218" s="91"/>
      <c r="E218" s="91"/>
      <c r="F218" s="91"/>
      <c r="H218" s="92"/>
      <c r="I218" s="92"/>
      <c r="J218" s="93"/>
    </row>
    <row r="219" spans="1:10" ht="12">
      <c r="A219" s="22"/>
      <c r="B219" s="90"/>
      <c r="C219" s="91"/>
      <c r="D219" s="91"/>
      <c r="E219" s="91"/>
      <c r="F219" s="91"/>
      <c r="H219" s="92"/>
      <c r="I219" s="92"/>
      <c r="J219" s="93"/>
    </row>
    <row r="220" spans="1:10" ht="12">
      <c r="A220" s="22"/>
      <c r="B220" s="90"/>
      <c r="C220" s="91"/>
      <c r="D220" s="91"/>
      <c r="E220" s="91"/>
      <c r="F220" s="91"/>
      <c r="H220" s="92"/>
      <c r="I220" s="92"/>
      <c r="J220" s="93"/>
    </row>
    <row r="221" spans="1:10" ht="12">
      <c r="A221" s="22"/>
      <c r="B221" s="90"/>
      <c r="C221" s="91"/>
      <c r="D221" s="91"/>
      <c r="E221" s="91"/>
      <c r="F221" s="91"/>
      <c r="H221" s="92"/>
      <c r="I221" s="92"/>
      <c r="J221" s="93"/>
    </row>
    <row r="222" spans="1:10" ht="12">
      <c r="A222" s="22"/>
      <c r="B222" s="90"/>
      <c r="C222" s="91"/>
      <c r="D222" s="91"/>
      <c r="E222" s="91"/>
      <c r="F222" s="91"/>
      <c r="H222" s="92"/>
      <c r="I222" s="92"/>
      <c r="J222" s="93"/>
    </row>
    <row r="223" spans="1:10" ht="12">
      <c r="A223" s="22"/>
      <c r="B223" s="90"/>
      <c r="C223" s="91"/>
      <c r="D223" s="91"/>
      <c r="E223" s="91"/>
      <c r="F223" s="91"/>
      <c r="H223" s="92"/>
      <c r="I223" s="92"/>
      <c r="J223" s="93"/>
    </row>
    <row r="224" spans="1:10" ht="12">
      <c r="A224" s="22"/>
      <c r="B224" s="90"/>
      <c r="C224" s="91"/>
      <c r="D224" s="91"/>
      <c r="E224" s="91"/>
      <c r="F224" s="91"/>
      <c r="H224" s="92"/>
      <c r="I224" s="92"/>
      <c r="J224" s="93"/>
    </row>
    <row r="225" spans="1:10" ht="12">
      <c r="A225" s="22"/>
      <c r="B225" s="90"/>
      <c r="C225" s="91"/>
      <c r="D225" s="91"/>
      <c r="E225" s="91"/>
      <c r="F225" s="91"/>
      <c r="H225" s="92"/>
      <c r="I225" s="92"/>
      <c r="J225" s="93"/>
    </row>
    <row r="226" spans="1:10" ht="12">
      <c r="A226" s="22"/>
      <c r="B226" s="90"/>
      <c r="C226" s="91"/>
      <c r="D226" s="91"/>
      <c r="E226" s="91"/>
      <c r="F226" s="91"/>
      <c r="H226" s="92"/>
      <c r="I226" s="92"/>
      <c r="J226" s="93"/>
    </row>
    <row r="227" spans="1:10" ht="12">
      <c r="A227" s="22"/>
      <c r="B227" s="90"/>
      <c r="C227" s="91"/>
      <c r="D227" s="91"/>
      <c r="E227" s="91"/>
      <c r="F227" s="91"/>
      <c r="H227" s="92"/>
      <c r="I227" s="92"/>
      <c r="J227" s="93"/>
    </row>
    <row r="228" spans="1:10" ht="12">
      <c r="A228" s="22"/>
      <c r="B228" s="90"/>
      <c r="C228" s="91"/>
      <c r="D228" s="91"/>
      <c r="E228" s="91"/>
      <c r="F228" s="91"/>
      <c r="H228" s="92"/>
      <c r="I228" s="92"/>
      <c r="J228" s="93"/>
    </row>
    <row r="229" spans="1:10" ht="12">
      <c r="A229" s="22"/>
      <c r="B229" s="90"/>
      <c r="C229" s="91"/>
      <c r="D229" s="91"/>
      <c r="E229" s="91"/>
      <c r="F229" s="91"/>
      <c r="H229" s="92"/>
      <c r="I229" s="92"/>
      <c r="J229" s="93"/>
    </row>
    <row r="230" spans="1:10" ht="12">
      <c r="A230" s="22"/>
      <c r="B230" s="90"/>
      <c r="C230" s="91"/>
      <c r="D230" s="91"/>
      <c r="E230" s="91"/>
      <c r="F230" s="91"/>
      <c r="H230" s="92"/>
      <c r="I230" s="92"/>
      <c r="J230" s="93"/>
    </row>
    <row r="231" spans="1:10" ht="12">
      <c r="A231" s="22"/>
      <c r="B231" s="90"/>
      <c r="C231" s="91"/>
      <c r="D231" s="91"/>
      <c r="E231" s="91"/>
      <c r="F231" s="91"/>
      <c r="H231" s="92"/>
      <c r="I231" s="92"/>
      <c r="J231" s="93"/>
    </row>
    <row r="232" spans="1:10" ht="12">
      <c r="A232" s="22"/>
      <c r="B232" s="90"/>
      <c r="C232" s="91"/>
      <c r="D232" s="91"/>
      <c r="E232" s="91"/>
      <c r="F232" s="91"/>
      <c r="H232" s="92"/>
      <c r="I232" s="92"/>
      <c r="J232" s="93"/>
    </row>
    <row r="233" spans="1:10" ht="12">
      <c r="A233" s="22"/>
      <c r="B233" s="90"/>
      <c r="C233" s="91"/>
      <c r="D233" s="91"/>
      <c r="E233" s="91"/>
      <c r="F233" s="91"/>
      <c r="H233" s="92"/>
      <c r="I233" s="92"/>
      <c r="J233" s="93"/>
    </row>
    <row r="234" spans="1:10" ht="12">
      <c r="A234" s="22"/>
      <c r="B234" s="90"/>
      <c r="C234" s="91"/>
      <c r="D234" s="91"/>
      <c r="E234" s="91"/>
      <c r="F234" s="91"/>
      <c r="H234" s="92"/>
      <c r="I234" s="92"/>
      <c r="J234" s="93"/>
    </row>
    <row r="235" spans="1:10" ht="12">
      <c r="A235" s="22"/>
      <c r="B235" s="90"/>
      <c r="C235" s="91"/>
      <c r="D235" s="91"/>
      <c r="E235" s="91"/>
      <c r="F235" s="91"/>
      <c r="H235" s="92"/>
      <c r="I235" s="92"/>
      <c r="J235" s="93"/>
    </row>
    <row r="236" spans="1:10" ht="12">
      <c r="A236" s="22"/>
      <c r="B236" s="90"/>
      <c r="C236" s="91"/>
      <c r="D236" s="91"/>
      <c r="E236" s="91"/>
      <c r="F236" s="91"/>
      <c r="H236" s="92"/>
      <c r="I236" s="92"/>
      <c r="J236" s="93"/>
    </row>
    <row r="237" spans="1:10" ht="12">
      <c r="A237" s="22"/>
      <c r="B237" s="90"/>
      <c r="C237" s="91"/>
      <c r="D237" s="91"/>
      <c r="E237" s="91"/>
      <c r="F237" s="91"/>
      <c r="H237" s="92"/>
      <c r="I237" s="92"/>
      <c r="J237" s="93"/>
    </row>
    <row r="238" spans="1:10" ht="12">
      <c r="A238" s="22"/>
      <c r="B238" s="90"/>
      <c r="C238" s="91"/>
      <c r="D238" s="91"/>
      <c r="E238" s="91"/>
      <c r="F238" s="91"/>
      <c r="H238" s="92"/>
      <c r="I238" s="92"/>
      <c r="J238" s="93"/>
    </row>
    <row r="239" spans="1:10" ht="12">
      <c r="A239" s="22"/>
      <c r="B239" s="90"/>
      <c r="C239" s="91"/>
      <c r="D239" s="91"/>
      <c r="E239" s="91"/>
      <c r="F239" s="91"/>
      <c r="H239" s="92"/>
      <c r="I239" s="92"/>
      <c r="J239" s="93"/>
    </row>
    <row r="240" spans="1:10" ht="12">
      <c r="A240" s="22"/>
      <c r="B240" s="90"/>
      <c r="C240" s="91"/>
      <c r="D240" s="91"/>
      <c r="E240" s="91"/>
      <c r="F240" s="91"/>
      <c r="H240" s="92"/>
      <c r="I240" s="92"/>
      <c r="J240" s="93"/>
    </row>
    <row r="241" spans="1:10" ht="12">
      <c r="A241" s="22"/>
      <c r="B241" s="90"/>
      <c r="C241" s="91"/>
      <c r="D241" s="91"/>
      <c r="E241" s="91"/>
      <c r="F241" s="91"/>
      <c r="H241" s="92"/>
      <c r="I241" s="92"/>
      <c r="J241" s="93"/>
    </row>
    <row r="242" spans="1:10" ht="12">
      <c r="A242" s="22"/>
      <c r="B242" s="90"/>
      <c r="C242" s="91"/>
      <c r="D242" s="91"/>
      <c r="E242" s="91"/>
      <c r="F242" s="91"/>
      <c r="H242" s="92"/>
      <c r="I242" s="92"/>
      <c r="J242" s="93"/>
    </row>
    <row r="243" spans="1:10" ht="12">
      <c r="A243" s="22"/>
      <c r="B243" s="90"/>
      <c r="C243" s="91"/>
      <c r="D243" s="91"/>
      <c r="E243" s="91"/>
      <c r="F243" s="91"/>
      <c r="H243" s="92"/>
      <c r="I243" s="92"/>
      <c r="J243" s="93"/>
    </row>
    <row r="244" spans="1:10" ht="12">
      <c r="A244" s="22"/>
      <c r="B244" s="90"/>
      <c r="C244" s="91"/>
      <c r="D244" s="91"/>
      <c r="E244" s="91"/>
      <c r="F244" s="91"/>
      <c r="H244" s="92"/>
      <c r="I244" s="92"/>
      <c r="J244" s="93"/>
    </row>
    <row r="245" spans="1:10" ht="12">
      <c r="A245" s="22"/>
      <c r="B245" s="90"/>
      <c r="C245" s="91"/>
      <c r="D245" s="91"/>
      <c r="E245" s="91"/>
      <c r="F245" s="91"/>
      <c r="H245" s="92"/>
      <c r="I245" s="92"/>
      <c r="J245" s="93"/>
    </row>
    <row r="246" spans="1:10" ht="12">
      <c r="A246" s="22"/>
      <c r="B246" s="90"/>
      <c r="C246" s="91"/>
      <c r="D246" s="91"/>
      <c r="E246" s="91"/>
      <c r="F246" s="91"/>
      <c r="H246" s="92"/>
      <c r="I246" s="92"/>
      <c r="J246" s="93"/>
    </row>
    <row r="247" spans="1:10" ht="12">
      <c r="A247" s="22"/>
      <c r="B247" s="90"/>
      <c r="C247" s="91"/>
      <c r="D247" s="91"/>
      <c r="E247" s="91"/>
      <c r="F247" s="91"/>
      <c r="H247" s="92"/>
      <c r="I247" s="92"/>
      <c r="J247" s="93"/>
    </row>
    <row r="248" spans="1:10" ht="12">
      <c r="A248" s="22"/>
      <c r="B248" s="90"/>
      <c r="C248" s="91"/>
      <c r="D248" s="91"/>
      <c r="E248" s="91"/>
      <c r="F248" s="91"/>
      <c r="H248" s="92"/>
      <c r="I248" s="92"/>
      <c r="J248" s="93"/>
    </row>
    <row r="249" spans="1:10" ht="12">
      <c r="A249" s="22"/>
      <c r="B249" s="90"/>
      <c r="C249" s="91"/>
      <c r="D249" s="91"/>
      <c r="E249" s="91"/>
      <c r="F249" s="91"/>
      <c r="H249" s="92"/>
      <c r="I249" s="92"/>
      <c r="J249" s="93"/>
    </row>
    <row r="250" spans="1:10" ht="12">
      <c r="A250" s="22"/>
      <c r="B250" s="90"/>
      <c r="C250" s="91"/>
      <c r="D250" s="91"/>
      <c r="E250" s="91"/>
      <c r="F250" s="91"/>
      <c r="H250" s="92"/>
      <c r="I250" s="92"/>
      <c r="J250" s="93"/>
    </row>
    <row r="251" spans="1:10" ht="12">
      <c r="A251" s="22"/>
      <c r="B251" s="90"/>
      <c r="C251" s="91"/>
      <c r="D251" s="91"/>
      <c r="E251" s="91"/>
      <c r="F251" s="91"/>
      <c r="H251" s="92"/>
      <c r="I251" s="92"/>
      <c r="J251" s="93"/>
    </row>
    <row r="252" spans="1:10" ht="12">
      <c r="A252" s="22"/>
      <c r="B252" s="90"/>
      <c r="C252" s="91"/>
      <c r="D252" s="91"/>
      <c r="E252" s="91"/>
      <c r="F252" s="91"/>
      <c r="H252" s="92"/>
      <c r="I252" s="92"/>
      <c r="J252" s="93"/>
    </row>
    <row r="253" spans="1:10" ht="12">
      <c r="A253" s="22"/>
      <c r="B253" s="90"/>
      <c r="C253" s="91"/>
      <c r="D253" s="91"/>
      <c r="E253" s="91"/>
      <c r="F253" s="91"/>
      <c r="H253" s="92"/>
      <c r="I253" s="92"/>
      <c r="J253" s="93"/>
    </row>
    <row r="254" spans="1:10" ht="12">
      <c r="A254" s="22"/>
      <c r="B254" s="90"/>
      <c r="C254" s="91"/>
      <c r="D254" s="91"/>
      <c r="E254" s="91"/>
      <c r="F254" s="91"/>
      <c r="H254" s="92"/>
      <c r="I254" s="92"/>
      <c r="J254" s="93"/>
    </row>
    <row r="255" spans="1:10" ht="12">
      <c r="A255" s="22"/>
      <c r="B255" s="90"/>
      <c r="C255" s="91"/>
      <c r="D255" s="91"/>
      <c r="E255" s="91"/>
      <c r="F255" s="91"/>
      <c r="H255" s="92"/>
      <c r="I255" s="92"/>
      <c r="J255" s="93"/>
    </row>
    <row r="256" spans="1:10" ht="12">
      <c r="A256" s="22"/>
      <c r="B256" s="90"/>
      <c r="C256" s="91"/>
      <c r="D256" s="91"/>
      <c r="E256" s="91"/>
      <c r="F256" s="91"/>
      <c r="H256" s="92"/>
      <c r="I256" s="92"/>
      <c r="J256" s="93"/>
    </row>
    <row r="257" spans="1:10" ht="12">
      <c r="A257" s="22"/>
      <c r="B257" s="90"/>
      <c r="C257" s="91"/>
      <c r="D257" s="91"/>
      <c r="E257" s="91"/>
      <c r="F257" s="91"/>
      <c r="H257" s="92"/>
      <c r="I257" s="92"/>
      <c r="J257" s="93"/>
    </row>
    <row r="258" spans="1:10" ht="12">
      <c r="A258" s="22"/>
      <c r="B258" s="90"/>
      <c r="C258" s="91"/>
      <c r="D258" s="91"/>
      <c r="E258" s="91"/>
      <c r="F258" s="91"/>
      <c r="H258" s="92"/>
      <c r="I258" s="92"/>
      <c r="J258" s="93"/>
    </row>
    <row r="259" spans="1:10" ht="12">
      <c r="A259" s="22"/>
      <c r="B259" s="90"/>
      <c r="C259" s="91"/>
      <c r="D259" s="91"/>
      <c r="E259" s="91"/>
      <c r="F259" s="91"/>
      <c r="H259" s="92"/>
      <c r="I259" s="92"/>
      <c r="J259" s="93"/>
    </row>
    <row r="260" spans="1:10" ht="12">
      <c r="A260" s="22"/>
      <c r="B260" s="90"/>
      <c r="C260" s="91"/>
      <c r="D260" s="91"/>
      <c r="E260" s="91"/>
      <c r="F260" s="91"/>
      <c r="H260" s="92"/>
      <c r="I260" s="92"/>
      <c r="J260" s="93"/>
    </row>
    <row r="261" spans="1:10" ht="12">
      <c r="A261" s="22"/>
      <c r="B261" s="90"/>
      <c r="C261" s="91"/>
      <c r="D261" s="91"/>
      <c r="E261" s="91"/>
      <c r="F261" s="91"/>
      <c r="H261" s="92"/>
      <c r="I261" s="92"/>
      <c r="J261" s="93"/>
    </row>
    <row r="262" spans="1:10" ht="12">
      <c r="A262" s="22"/>
      <c r="B262" s="90"/>
      <c r="C262" s="91"/>
      <c r="D262" s="91"/>
      <c r="E262" s="91"/>
      <c r="F262" s="91"/>
      <c r="H262" s="92"/>
      <c r="I262" s="92"/>
      <c r="J262" s="93"/>
    </row>
    <row r="263" spans="1:10" ht="12">
      <c r="A263" s="22"/>
      <c r="B263" s="90"/>
      <c r="C263" s="91"/>
      <c r="D263" s="91"/>
      <c r="E263" s="91"/>
      <c r="F263" s="91"/>
      <c r="H263" s="92"/>
      <c r="I263" s="92"/>
      <c r="J263" s="93"/>
    </row>
    <row r="264" spans="1:10" ht="12">
      <c r="A264" s="22"/>
      <c r="B264" s="90"/>
      <c r="C264" s="91"/>
      <c r="D264" s="91"/>
      <c r="E264" s="91"/>
      <c r="F264" s="91"/>
      <c r="H264" s="92"/>
      <c r="I264" s="92"/>
      <c r="J264" s="93"/>
    </row>
    <row r="265" spans="1:10" ht="12">
      <c r="A265" s="22"/>
      <c r="B265" s="90"/>
      <c r="C265" s="91"/>
      <c r="D265" s="91"/>
      <c r="E265" s="91"/>
      <c r="F265" s="91"/>
      <c r="H265" s="92"/>
      <c r="I265" s="92"/>
      <c r="J265" s="93"/>
    </row>
    <row r="266" spans="1:10" ht="12">
      <c r="A266" s="22"/>
      <c r="B266" s="90"/>
      <c r="C266" s="91"/>
      <c r="D266" s="91"/>
      <c r="E266" s="91"/>
      <c r="F266" s="91"/>
      <c r="H266" s="92"/>
      <c r="I266" s="92"/>
      <c r="J266" s="93"/>
    </row>
    <row r="267" spans="1:10" ht="12">
      <c r="A267" s="22"/>
      <c r="B267" s="90"/>
      <c r="C267" s="91"/>
      <c r="D267" s="91"/>
      <c r="E267" s="91"/>
      <c r="F267" s="91"/>
      <c r="H267" s="92"/>
      <c r="I267" s="92"/>
      <c r="J267" s="93"/>
    </row>
    <row r="268" spans="1:10" ht="12">
      <c r="A268" s="22"/>
      <c r="B268" s="90"/>
      <c r="C268" s="91"/>
      <c r="D268" s="91"/>
      <c r="E268" s="91"/>
      <c r="F268" s="91"/>
      <c r="H268" s="92"/>
      <c r="I268" s="92"/>
      <c r="J268" s="93"/>
    </row>
    <row r="269" spans="1:10" ht="12">
      <c r="A269" s="22"/>
      <c r="B269" s="90"/>
      <c r="C269" s="91"/>
      <c r="D269" s="91"/>
      <c r="E269" s="91"/>
      <c r="F269" s="91"/>
      <c r="H269" s="92"/>
      <c r="I269" s="92"/>
      <c r="J269" s="93"/>
    </row>
    <row r="270" spans="1:10" ht="12">
      <c r="A270" s="22"/>
      <c r="B270" s="90"/>
      <c r="C270" s="91"/>
      <c r="D270" s="91"/>
      <c r="E270" s="91"/>
      <c r="F270" s="91"/>
      <c r="H270" s="92"/>
      <c r="I270" s="92"/>
      <c r="J270" s="93"/>
    </row>
    <row r="271" spans="1:10" ht="12">
      <c r="A271" s="22"/>
      <c r="B271" s="90"/>
      <c r="C271" s="91"/>
      <c r="D271" s="91"/>
      <c r="E271" s="91"/>
      <c r="F271" s="91"/>
      <c r="H271" s="92"/>
      <c r="I271" s="92"/>
      <c r="J271" s="93"/>
    </row>
    <row r="272" spans="1:10" ht="12">
      <c r="A272" s="22"/>
      <c r="B272" s="90"/>
      <c r="C272" s="91"/>
      <c r="D272" s="91"/>
      <c r="E272" s="91"/>
      <c r="F272" s="91"/>
      <c r="H272" s="92"/>
      <c r="I272" s="92"/>
      <c r="J272" s="93"/>
    </row>
    <row r="273" spans="1:10" ht="12">
      <c r="A273" s="22"/>
      <c r="B273" s="90"/>
      <c r="C273" s="91"/>
      <c r="D273" s="91"/>
      <c r="E273" s="91"/>
      <c r="F273" s="91"/>
      <c r="H273" s="92"/>
      <c r="I273" s="92"/>
      <c r="J273" s="93"/>
    </row>
    <row r="274" spans="1:10" ht="12">
      <c r="A274" s="22"/>
      <c r="B274" s="90"/>
      <c r="C274" s="91"/>
      <c r="D274" s="91"/>
      <c r="E274" s="91"/>
      <c r="F274" s="91"/>
      <c r="H274" s="92"/>
      <c r="I274" s="92"/>
      <c r="J274" s="93"/>
    </row>
    <row r="275" spans="1:10" ht="12">
      <c r="A275" s="22"/>
      <c r="B275" s="90"/>
      <c r="C275" s="91"/>
      <c r="D275" s="91"/>
      <c r="E275" s="91"/>
      <c r="F275" s="91"/>
      <c r="H275" s="92"/>
      <c r="I275" s="92"/>
      <c r="J275" s="93"/>
    </row>
    <row r="276" spans="1:10" ht="12">
      <c r="A276" s="22"/>
      <c r="B276" s="90"/>
      <c r="C276" s="91"/>
      <c r="D276" s="91"/>
      <c r="E276" s="91"/>
      <c r="F276" s="91"/>
      <c r="H276" s="92"/>
      <c r="I276" s="92"/>
      <c r="J276" s="93"/>
    </row>
    <row r="277" spans="1:10" ht="12">
      <c r="A277" s="22"/>
      <c r="B277" s="90"/>
      <c r="C277" s="91"/>
      <c r="D277" s="91"/>
      <c r="E277" s="91"/>
      <c r="F277" s="91"/>
      <c r="H277" s="92"/>
      <c r="I277" s="92"/>
      <c r="J277" s="93"/>
    </row>
    <row r="278" spans="1:10" ht="12">
      <c r="A278" s="22"/>
      <c r="B278" s="90"/>
      <c r="C278" s="91"/>
      <c r="D278" s="91"/>
      <c r="E278" s="91"/>
      <c r="F278" s="91"/>
      <c r="H278" s="92"/>
      <c r="I278" s="92"/>
      <c r="J278" s="93"/>
    </row>
    <row r="279" spans="1:10" ht="12">
      <c r="A279" s="22"/>
      <c r="B279" s="90"/>
      <c r="C279" s="91"/>
      <c r="D279" s="91"/>
      <c r="E279" s="91"/>
      <c r="F279" s="91"/>
      <c r="H279" s="92"/>
      <c r="I279" s="92"/>
      <c r="J279" s="93"/>
    </row>
    <row r="280" spans="1:10" ht="12">
      <c r="A280" s="22"/>
      <c r="B280" s="90"/>
      <c r="C280" s="91"/>
      <c r="D280" s="91"/>
      <c r="E280" s="91"/>
      <c r="F280" s="91"/>
      <c r="H280" s="92"/>
      <c r="I280" s="92"/>
      <c r="J280" s="93"/>
    </row>
    <row r="281" spans="1:10" ht="12">
      <c r="A281" s="22"/>
      <c r="B281" s="90"/>
      <c r="C281" s="91"/>
      <c r="D281" s="91"/>
      <c r="E281" s="91"/>
      <c r="F281" s="91"/>
      <c r="H281" s="92"/>
      <c r="I281" s="92"/>
      <c r="J281" s="93"/>
    </row>
    <row r="282" spans="1:10" ht="12">
      <c r="A282" s="22"/>
      <c r="B282" s="90"/>
      <c r="C282" s="91"/>
      <c r="D282" s="91"/>
      <c r="E282" s="91"/>
      <c r="F282" s="91"/>
      <c r="H282" s="92"/>
      <c r="I282" s="92"/>
      <c r="J282" s="93"/>
    </row>
    <row r="283" spans="1:10" ht="12">
      <c r="A283" s="22"/>
      <c r="B283" s="90"/>
      <c r="C283" s="91"/>
      <c r="D283" s="91"/>
      <c r="E283" s="91"/>
      <c r="F283" s="91"/>
      <c r="H283" s="92"/>
      <c r="I283" s="92"/>
      <c r="J283" s="93"/>
    </row>
    <row r="284" spans="1:10" ht="12">
      <c r="A284" s="22"/>
      <c r="B284" s="90"/>
      <c r="C284" s="91"/>
      <c r="D284" s="91"/>
      <c r="E284" s="91"/>
      <c r="F284" s="91"/>
      <c r="H284" s="92"/>
      <c r="I284" s="92"/>
      <c r="J284" s="93"/>
    </row>
    <row r="285" spans="1:10" ht="12">
      <c r="A285" s="22"/>
      <c r="B285" s="90"/>
      <c r="C285" s="91"/>
      <c r="D285" s="91"/>
      <c r="E285" s="91"/>
      <c r="F285" s="91"/>
      <c r="H285" s="92"/>
      <c r="I285" s="92"/>
      <c r="J285" s="93"/>
    </row>
    <row r="286" spans="1:10" ht="12">
      <c r="A286" s="22"/>
      <c r="B286" s="90"/>
      <c r="C286" s="91"/>
      <c r="D286" s="91"/>
      <c r="E286" s="91"/>
      <c r="F286" s="91"/>
      <c r="H286" s="92"/>
      <c r="I286" s="92"/>
      <c r="J286" s="93"/>
    </row>
    <row r="287" spans="1:10" ht="12">
      <c r="A287" s="22"/>
      <c r="B287" s="90"/>
      <c r="C287" s="91"/>
      <c r="D287" s="91"/>
      <c r="E287" s="91"/>
      <c r="F287" s="91"/>
      <c r="H287" s="92"/>
      <c r="I287" s="92"/>
      <c r="J287" s="93"/>
    </row>
    <row r="288" spans="1:10" ht="12">
      <c r="A288" s="22"/>
      <c r="B288" s="90"/>
      <c r="C288" s="91"/>
      <c r="D288" s="91"/>
      <c r="E288" s="91"/>
      <c r="F288" s="91"/>
      <c r="H288" s="92"/>
      <c r="I288" s="92"/>
      <c r="J288" s="93"/>
    </row>
    <row r="289" spans="1:10" ht="12">
      <c r="A289" s="22"/>
      <c r="B289" s="90"/>
      <c r="C289" s="91"/>
      <c r="D289" s="91"/>
      <c r="E289" s="91"/>
      <c r="F289" s="91"/>
      <c r="H289" s="92"/>
      <c r="I289" s="92"/>
      <c r="J289" s="93"/>
    </row>
    <row r="290" spans="1:10" ht="12">
      <c r="A290" s="22"/>
      <c r="B290" s="90"/>
      <c r="C290" s="91"/>
      <c r="D290" s="91"/>
      <c r="E290" s="91"/>
      <c r="F290" s="91"/>
      <c r="H290" s="92"/>
      <c r="I290" s="92"/>
      <c r="J290" s="93"/>
    </row>
    <row r="291" spans="1:10" ht="12">
      <c r="A291" s="22"/>
      <c r="B291" s="90"/>
      <c r="C291" s="91"/>
      <c r="D291" s="91"/>
      <c r="E291" s="91"/>
      <c r="F291" s="91"/>
      <c r="H291" s="92"/>
      <c r="I291" s="92"/>
      <c r="J291" s="93"/>
    </row>
    <row r="292" spans="1:10" ht="12">
      <c r="A292" s="22"/>
      <c r="B292" s="90"/>
      <c r="C292" s="91"/>
      <c r="D292" s="91"/>
      <c r="E292" s="91"/>
      <c r="F292" s="91"/>
      <c r="H292" s="92"/>
      <c r="I292" s="92"/>
      <c r="J292" s="93"/>
    </row>
    <row r="293" spans="1:10" ht="12">
      <c r="A293" s="22"/>
      <c r="B293" s="90"/>
      <c r="C293" s="91"/>
      <c r="D293" s="91"/>
      <c r="E293" s="91"/>
      <c r="F293" s="91"/>
      <c r="H293" s="92"/>
      <c r="I293" s="92"/>
      <c r="J293" s="93"/>
    </row>
    <row r="294" spans="1:10" ht="12">
      <c r="A294" s="22"/>
      <c r="B294" s="90"/>
      <c r="C294" s="91"/>
      <c r="D294" s="91"/>
      <c r="E294" s="91"/>
      <c r="F294" s="91"/>
      <c r="H294" s="92"/>
      <c r="I294" s="92"/>
      <c r="J294" s="93"/>
    </row>
    <row r="295" spans="1:10" ht="12">
      <c r="A295" s="22"/>
      <c r="B295" s="90"/>
      <c r="C295" s="91"/>
      <c r="D295" s="91"/>
      <c r="E295" s="91"/>
      <c r="F295" s="91"/>
      <c r="H295" s="92"/>
      <c r="I295" s="92"/>
      <c r="J295" s="93"/>
    </row>
    <row r="296" spans="1:10" ht="12">
      <c r="A296" s="22"/>
      <c r="B296" s="90"/>
      <c r="C296" s="91"/>
      <c r="D296" s="91"/>
      <c r="E296" s="91"/>
      <c r="F296" s="91"/>
      <c r="H296" s="92"/>
      <c r="I296" s="92"/>
      <c r="J296" s="93"/>
    </row>
    <row r="297" spans="1:10" ht="12">
      <c r="A297" s="22"/>
      <c r="B297" s="90"/>
      <c r="C297" s="91"/>
      <c r="D297" s="91"/>
      <c r="E297" s="91"/>
      <c r="F297" s="91"/>
      <c r="H297" s="92"/>
      <c r="I297" s="92"/>
      <c r="J297" s="93"/>
    </row>
    <row r="298" spans="1:10" ht="12">
      <c r="A298" s="22"/>
      <c r="B298" s="90"/>
      <c r="C298" s="91"/>
      <c r="D298" s="91"/>
      <c r="E298" s="91"/>
      <c r="F298" s="91"/>
      <c r="H298" s="92"/>
      <c r="I298" s="92"/>
      <c r="J298" s="93"/>
    </row>
    <row r="299" spans="1:10" ht="12">
      <c r="A299" s="22"/>
      <c r="B299" s="90"/>
      <c r="C299" s="91"/>
      <c r="D299" s="91"/>
      <c r="E299" s="91"/>
      <c r="F299" s="91"/>
      <c r="H299" s="92"/>
      <c r="I299" s="92"/>
      <c r="J299" s="93"/>
    </row>
    <row r="300" spans="1:10" ht="12">
      <c r="A300" s="22"/>
      <c r="B300" s="90"/>
      <c r="C300" s="91"/>
      <c r="D300" s="91"/>
      <c r="E300" s="91"/>
      <c r="F300" s="91"/>
      <c r="H300" s="92"/>
      <c r="I300" s="92"/>
      <c r="J300" s="93"/>
    </row>
    <row r="301" spans="1:10" ht="12">
      <c r="A301" s="22"/>
      <c r="B301" s="90"/>
      <c r="C301" s="91"/>
      <c r="D301" s="91"/>
      <c r="E301" s="91"/>
      <c r="F301" s="91"/>
      <c r="H301" s="92"/>
      <c r="I301" s="92"/>
      <c r="J301" s="93"/>
    </row>
    <row r="302" spans="1:10" ht="12">
      <c r="A302" s="22"/>
      <c r="B302" s="90"/>
      <c r="C302" s="91"/>
      <c r="D302" s="91"/>
      <c r="E302" s="91"/>
      <c r="F302" s="91"/>
      <c r="H302" s="92"/>
      <c r="I302" s="92"/>
      <c r="J302" s="93"/>
    </row>
    <row r="303" spans="1:10" ht="12">
      <c r="A303" s="22"/>
      <c r="B303" s="90"/>
      <c r="C303" s="91"/>
      <c r="D303" s="91"/>
      <c r="E303" s="91"/>
      <c r="F303" s="91"/>
      <c r="H303" s="92"/>
      <c r="I303" s="92"/>
      <c r="J303" s="93"/>
    </row>
    <row r="304" spans="1:10" ht="12">
      <c r="A304" s="22"/>
      <c r="B304" s="90"/>
      <c r="C304" s="91"/>
      <c r="D304" s="91"/>
      <c r="E304" s="91"/>
      <c r="F304" s="91"/>
      <c r="H304" s="92"/>
      <c r="I304" s="92"/>
      <c r="J304" s="93"/>
    </row>
    <row r="305" spans="1:10" ht="12">
      <c r="A305" s="22"/>
      <c r="B305" s="90"/>
      <c r="C305" s="91"/>
      <c r="D305" s="91"/>
      <c r="E305" s="91"/>
      <c r="F305" s="91"/>
      <c r="H305" s="92"/>
      <c r="I305" s="92"/>
      <c r="J305" s="93"/>
    </row>
    <row r="306" spans="1:10" ht="12">
      <c r="A306" s="22"/>
      <c r="B306" s="90"/>
      <c r="C306" s="91"/>
      <c r="D306" s="91"/>
      <c r="E306" s="91"/>
      <c r="F306" s="91"/>
      <c r="H306" s="92"/>
      <c r="I306" s="92"/>
      <c r="J306" s="93"/>
    </row>
    <row r="307" spans="1:10" ht="12">
      <c r="A307" s="22"/>
      <c r="B307" s="90"/>
      <c r="C307" s="91"/>
      <c r="D307" s="91"/>
      <c r="E307" s="91"/>
      <c r="F307" s="91"/>
      <c r="H307" s="92"/>
      <c r="I307" s="92"/>
      <c r="J307" s="93"/>
    </row>
    <row r="308" spans="1:10" ht="12">
      <c r="A308" s="22"/>
      <c r="B308" s="90"/>
      <c r="C308" s="91"/>
      <c r="D308" s="91"/>
      <c r="E308" s="91"/>
      <c r="F308" s="91"/>
      <c r="H308" s="92"/>
      <c r="I308" s="92"/>
      <c r="J308" s="93"/>
    </row>
    <row r="309" spans="1:10" ht="12">
      <c r="A309" s="22"/>
      <c r="B309" s="90"/>
      <c r="C309" s="91"/>
      <c r="D309" s="91"/>
      <c r="E309" s="91"/>
      <c r="F309" s="91"/>
      <c r="H309" s="92"/>
      <c r="I309" s="92"/>
      <c r="J309" s="93"/>
    </row>
    <row r="310" spans="1:10" ht="12">
      <c r="A310" s="22"/>
      <c r="B310" s="90"/>
      <c r="C310" s="91"/>
      <c r="D310" s="91"/>
      <c r="E310" s="91"/>
      <c r="F310" s="91"/>
      <c r="H310" s="92"/>
      <c r="I310" s="92"/>
      <c r="J310" s="93"/>
    </row>
    <row r="311" spans="1:10" ht="12">
      <c r="A311" s="22"/>
      <c r="B311" s="90"/>
      <c r="C311" s="91"/>
      <c r="D311" s="91"/>
      <c r="E311" s="91"/>
      <c r="F311" s="91"/>
      <c r="H311" s="92"/>
      <c r="I311" s="92"/>
      <c r="J311" s="93"/>
    </row>
    <row r="312" spans="1:10" ht="12">
      <c r="A312" s="22"/>
      <c r="B312" s="90"/>
      <c r="C312" s="91"/>
      <c r="D312" s="91"/>
      <c r="E312" s="91"/>
      <c r="F312" s="91"/>
      <c r="H312" s="92"/>
      <c r="I312" s="92"/>
      <c r="J312" s="93"/>
    </row>
    <row r="313" spans="1:10" ht="12">
      <c r="A313" s="22"/>
      <c r="B313" s="90"/>
      <c r="C313" s="91"/>
      <c r="D313" s="91"/>
      <c r="E313" s="91"/>
      <c r="F313" s="91"/>
      <c r="H313" s="92"/>
      <c r="I313" s="92"/>
      <c r="J313" s="93"/>
    </row>
    <row r="314" spans="1:10" ht="12">
      <c r="A314" s="22"/>
      <c r="B314" s="90"/>
      <c r="C314" s="91"/>
      <c r="D314" s="91"/>
      <c r="E314" s="91"/>
      <c r="F314" s="91"/>
      <c r="H314" s="92"/>
      <c r="I314" s="92"/>
      <c r="J314" s="93"/>
    </row>
    <row r="315" spans="1:10" ht="12">
      <c r="A315" s="22"/>
      <c r="B315" s="90"/>
      <c r="C315" s="91"/>
      <c r="D315" s="91"/>
      <c r="E315" s="91"/>
      <c r="F315" s="91"/>
      <c r="H315" s="92"/>
      <c r="I315" s="92"/>
      <c r="J315" s="93"/>
    </row>
    <row r="316" spans="1:10" ht="12">
      <c r="A316" s="22"/>
      <c r="B316" s="90"/>
      <c r="C316" s="91"/>
      <c r="D316" s="91"/>
      <c r="E316" s="91"/>
      <c r="F316" s="91"/>
      <c r="H316" s="92"/>
      <c r="I316" s="92"/>
      <c r="J316" s="93"/>
    </row>
    <row r="317" spans="1:10" ht="12">
      <c r="A317" s="22"/>
      <c r="B317" s="90"/>
      <c r="C317" s="91"/>
      <c r="D317" s="91"/>
      <c r="E317" s="91"/>
      <c r="F317" s="91"/>
      <c r="H317" s="92"/>
      <c r="I317" s="92"/>
      <c r="J317" s="93"/>
    </row>
    <row r="318" spans="1:10" ht="12">
      <c r="A318" s="22"/>
      <c r="B318" s="90"/>
      <c r="C318" s="91"/>
      <c r="D318" s="91"/>
      <c r="E318" s="91"/>
      <c r="F318" s="91"/>
      <c r="H318" s="92"/>
      <c r="I318" s="92"/>
      <c r="J318" s="93"/>
    </row>
    <row r="319" spans="1:10" ht="12">
      <c r="A319" s="22"/>
      <c r="B319" s="90"/>
      <c r="C319" s="91"/>
      <c r="D319" s="91"/>
      <c r="E319" s="91"/>
      <c r="F319" s="91"/>
      <c r="H319" s="92"/>
      <c r="I319" s="92"/>
      <c r="J319" s="93"/>
    </row>
    <row r="320" spans="1:10" ht="12">
      <c r="A320" s="22"/>
      <c r="B320" s="90"/>
      <c r="C320" s="91"/>
      <c r="D320" s="91"/>
      <c r="E320" s="91"/>
      <c r="F320" s="91"/>
      <c r="H320" s="92"/>
      <c r="I320" s="92"/>
      <c r="J320" s="93"/>
    </row>
    <row r="321" spans="1:10" ht="12">
      <c r="A321" s="22"/>
      <c r="B321" s="90"/>
      <c r="C321" s="91"/>
      <c r="D321" s="91"/>
      <c r="E321" s="91"/>
      <c r="F321" s="91"/>
      <c r="H321" s="92"/>
      <c r="I321" s="92"/>
      <c r="J321" s="93"/>
    </row>
    <row r="322" spans="1:10" ht="12">
      <c r="A322" s="22"/>
      <c r="B322" s="90"/>
      <c r="C322" s="91"/>
      <c r="D322" s="91"/>
      <c r="E322" s="91"/>
      <c r="F322" s="91"/>
      <c r="H322" s="92"/>
      <c r="I322" s="92"/>
      <c r="J322" s="93"/>
    </row>
    <row r="323" spans="1:10" ht="12">
      <c r="A323" s="22"/>
      <c r="B323" s="90"/>
      <c r="C323" s="91"/>
      <c r="D323" s="91"/>
      <c r="E323" s="91"/>
      <c r="F323" s="91"/>
      <c r="H323" s="92"/>
      <c r="I323" s="92"/>
      <c r="J323" s="93"/>
    </row>
    <row r="324" spans="1:10" ht="12">
      <c r="A324" s="22"/>
      <c r="B324" s="90"/>
      <c r="C324" s="91"/>
      <c r="D324" s="91"/>
      <c r="E324" s="91"/>
      <c r="F324" s="91"/>
      <c r="H324" s="92"/>
      <c r="I324" s="92"/>
      <c r="J324" s="93"/>
    </row>
    <row r="325" spans="1:10" ht="12">
      <c r="A325" s="22"/>
      <c r="B325" s="90"/>
      <c r="C325" s="91"/>
      <c r="D325" s="91"/>
      <c r="E325" s="91"/>
      <c r="F325" s="91"/>
      <c r="H325" s="92"/>
      <c r="I325" s="92"/>
      <c r="J325" s="93"/>
    </row>
    <row r="326" spans="1:10" ht="12">
      <c r="A326" s="22"/>
      <c r="B326" s="90"/>
      <c r="C326" s="91"/>
      <c r="D326" s="91"/>
      <c r="E326" s="91"/>
      <c r="F326" s="91"/>
      <c r="H326" s="92"/>
      <c r="I326" s="92"/>
      <c r="J326" s="93"/>
    </row>
    <row r="327" spans="1:10" ht="12">
      <c r="A327" s="22"/>
      <c r="B327" s="90"/>
      <c r="C327" s="91"/>
      <c r="D327" s="91"/>
      <c r="E327" s="91"/>
      <c r="F327" s="91"/>
      <c r="H327" s="92"/>
      <c r="I327" s="92"/>
      <c r="J327" s="93"/>
    </row>
    <row r="328" spans="1:10" ht="12">
      <c r="A328" s="22"/>
      <c r="B328" s="90"/>
      <c r="C328" s="91"/>
      <c r="D328" s="91"/>
      <c r="E328" s="91"/>
      <c r="F328" s="91"/>
      <c r="H328" s="92"/>
      <c r="I328" s="92"/>
      <c r="J328" s="93"/>
    </row>
    <row r="329" spans="1:10" ht="12">
      <c r="A329" s="22"/>
      <c r="B329" s="90"/>
      <c r="C329" s="91"/>
      <c r="D329" s="91"/>
      <c r="E329" s="91"/>
      <c r="F329" s="91"/>
      <c r="H329" s="92"/>
      <c r="I329" s="92"/>
      <c r="J329" s="93"/>
    </row>
    <row r="330" spans="1:10" ht="12">
      <c r="A330" s="22"/>
      <c r="B330" s="90"/>
      <c r="C330" s="91"/>
      <c r="D330" s="91"/>
      <c r="E330" s="91"/>
      <c r="F330" s="91"/>
      <c r="H330" s="92"/>
      <c r="I330" s="92"/>
      <c r="J330" s="93"/>
    </row>
    <row r="331" spans="1:10" ht="12">
      <c r="A331" s="22"/>
      <c r="B331" s="90"/>
      <c r="C331" s="91"/>
      <c r="D331" s="91"/>
      <c r="E331" s="91"/>
      <c r="F331" s="91"/>
      <c r="H331" s="92"/>
      <c r="I331" s="92"/>
      <c r="J331" s="93"/>
    </row>
    <row r="332" spans="1:10" ht="12">
      <c r="A332" s="22"/>
      <c r="B332" s="90"/>
      <c r="C332" s="91"/>
      <c r="D332" s="91"/>
      <c r="E332" s="91"/>
      <c r="F332" s="91"/>
      <c r="H332" s="92"/>
      <c r="I332" s="92"/>
      <c r="J332" s="93"/>
    </row>
    <row r="333" spans="1:10" ht="12">
      <c r="A333" s="22"/>
      <c r="B333" s="90"/>
      <c r="C333" s="91"/>
      <c r="D333" s="91"/>
      <c r="E333" s="91"/>
      <c r="F333" s="91"/>
      <c r="H333" s="92"/>
      <c r="I333" s="92"/>
      <c r="J333" s="93"/>
    </row>
    <row r="334" spans="1:10" ht="12">
      <c r="A334" s="22"/>
      <c r="B334" s="90"/>
      <c r="C334" s="91"/>
      <c r="D334" s="91"/>
      <c r="E334" s="91"/>
      <c r="F334" s="91"/>
      <c r="H334" s="92"/>
      <c r="I334" s="92"/>
      <c r="J334" s="93"/>
    </row>
    <row r="335" spans="1:10" ht="12">
      <c r="A335" s="22"/>
      <c r="B335" s="90"/>
      <c r="C335" s="91"/>
      <c r="D335" s="91"/>
      <c r="E335" s="91"/>
      <c r="F335" s="91"/>
      <c r="H335" s="92"/>
      <c r="I335" s="92"/>
      <c r="J335" s="93"/>
    </row>
    <row r="336" spans="1:10" ht="12">
      <c r="A336" s="22"/>
      <c r="B336" s="90"/>
      <c r="C336" s="91"/>
      <c r="D336" s="91"/>
      <c r="E336" s="91"/>
      <c r="F336" s="91"/>
      <c r="H336" s="92"/>
      <c r="I336" s="92"/>
      <c r="J336" s="93"/>
    </row>
    <row r="337" spans="1:10" ht="12">
      <c r="A337" s="22"/>
      <c r="B337" s="90"/>
      <c r="C337" s="91"/>
      <c r="D337" s="91"/>
      <c r="E337" s="91"/>
      <c r="F337" s="91"/>
      <c r="H337" s="92"/>
      <c r="I337" s="92"/>
      <c r="J337" s="93"/>
    </row>
    <row r="338" spans="1:10" ht="12">
      <c r="A338" s="22"/>
      <c r="B338" s="90"/>
      <c r="C338" s="91"/>
      <c r="D338" s="91"/>
      <c r="E338" s="91"/>
      <c r="F338" s="91"/>
      <c r="H338" s="92"/>
      <c r="I338" s="92"/>
      <c r="J338" s="93"/>
    </row>
    <row r="339" spans="1:10" ht="12">
      <c r="A339" s="22"/>
      <c r="B339" s="90"/>
      <c r="C339" s="91"/>
      <c r="D339" s="91"/>
      <c r="E339" s="91"/>
      <c r="F339" s="91"/>
      <c r="H339" s="92"/>
      <c r="I339" s="92"/>
      <c r="J339" s="93"/>
    </row>
    <row r="340" spans="1:10" ht="12">
      <c r="A340" s="22"/>
      <c r="B340" s="90"/>
      <c r="C340" s="91"/>
      <c r="D340" s="91"/>
      <c r="E340" s="91"/>
      <c r="F340" s="91"/>
      <c r="H340" s="92"/>
      <c r="I340" s="92"/>
      <c r="J340" s="93"/>
    </row>
    <row r="341" spans="1:10" ht="12">
      <c r="A341" s="22"/>
      <c r="B341" s="90"/>
      <c r="C341" s="91"/>
      <c r="D341" s="91"/>
      <c r="E341" s="91"/>
      <c r="F341" s="91"/>
      <c r="H341" s="92"/>
      <c r="I341" s="92"/>
      <c r="J341" s="93"/>
    </row>
    <row r="342" spans="1:10" ht="12">
      <c r="A342" s="22"/>
      <c r="B342" s="90"/>
      <c r="C342" s="91"/>
      <c r="D342" s="91"/>
      <c r="E342" s="91"/>
      <c r="F342" s="91"/>
      <c r="H342" s="92"/>
      <c r="I342" s="92"/>
      <c r="J342" s="93"/>
    </row>
    <row r="343" spans="1:10" ht="12">
      <c r="A343" s="22"/>
      <c r="B343" s="90"/>
      <c r="C343" s="91"/>
      <c r="D343" s="91"/>
      <c r="E343" s="91"/>
      <c r="F343" s="91"/>
      <c r="H343" s="92"/>
      <c r="I343" s="92"/>
      <c r="J343" s="93"/>
    </row>
    <row r="344" spans="1:10" ht="12">
      <c r="A344" s="22"/>
      <c r="B344" s="90"/>
      <c r="C344" s="91"/>
      <c r="D344" s="91"/>
      <c r="E344" s="91"/>
      <c r="F344" s="91"/>
      <c r="H344" s="92"/>
      <c r="I344" s="92"/>
      <c r="J344" s="93"/>
    </row>
    <row r="345" spans="1:10" ht="12">
      <c r="A345" s="22"/>
      <c r="B345" s="90"/>
      <c r="C345" s="91"/>
      <c r="D345" s="91"/>
      <c r="E345" s="91"/>
      <c r="F345" s="91"/>
      <c r="H345" s="92"/>
      <c r="I345" s="92"/>
      <c r="J345" s="93"/>
    </row>
    <row r="346" spans="1:10" ht="12">
      <c r="A346" s="22"/>
      <c r="B346" s="90"/>
      <c r="C346" s="91"/>
      <c r="D346" s="91"/>
      <c r="E346" s="91"/>
      <c r="F346" s="91"/>
      <c r="H346" s="92"/>
      <c r="I346" s="92"/>
      <c r="J346" s="93"/>
    </row>
    <row r="347" spans="1:10" ht="12">
      <c r="A347" s="22"/>
      <c r="B347" s="90"/>
      <c r="C347" s="91"/>
      <c r="D347" s="91"/>
      <c r="E347" s="91"/>
      <c r="F347" s="91"/>
      <c r="H347" s="92"/>
      <c r="I347" s="92"/>
      <c r="J347" s="93"/>
    </row>
    <row r="348" spans="1:10" ht="12">
      <c r="A348" s="22"/>
      <c r="B348" s="90"/>
      <c r="C348" s="91"/>
      <c r="D348" s="91"/>
      <c r="E348" s="91"/>
      <c r="F348" s="91"/>
      <c r="H348" s="92"/>
      <c r="I348" s="92"/>
      <c r="J348" s="93"/>
    </row>
    <row r="349" spans="1:10" ht="12">
      <c r="A349" s="22"/>
      <c r="B349" s="90"/>
      <c r="C349" s="91"/>
      <c r="D349" s="91"/>
      <c r="E349" s="91"/>
      <c r="F349" s="91"/>
      <c r="H349" s="92"/>
      <c r="I349" s="92"/>
      <c r="J349" s="93"/>
    </row>
    <row r="350" spans="1:10" ht="12">
      <c r="A350" s="22"/>
      <c r="B350" s="90"/>
      <c r="C350" s="91"/>
      <c r="D350" s="91"/>
      <c r="E350" s="91"/>
      <c r="F350" s="91"/>
      <c r="H350" s="92"/>
      <c r="I350" s="92"/>
      <c r="J350" s="93"/>
    </row>
    <row r="351" spans="1:10" ht="12">
      <c r="A351" s="22"/>
      <c r="B351" s="90"/>
      <c r="C351" s="91"/>
      <c r="D351" s="91"/>
      <c r="E351" s="91"/>
      <c r="F351" s="91"/>
      <c r="H351" s="92"/>
      <c r="I351" s="92"/>
      <c r="J351" s="93"/>
    </row>
    <row r="352" spans="1:10" ht="12">
      <c r="A352" s="22"/>
      <c r="B352" s="90"/>
      <c r="C352" s="91"/>
      <c r="D352" s="91"/>
      <c r="E352" s="91"/>
      <c r="F352" s="91"/>
      <c r="H352" s="92"/>
      <c r="I352" s="92"/>
      <c r="J352" s="93"/>
    </row>
    <row r="353" spans="1:10" ht="12">
      <c r="A353" s="22"/>
      <c r="B353" s="90"/>
      <c r="C353" s="91"/>
      <c r="D353" s="91"/>
      <c r="E353" s="91"/>
      <c r="F353" s="91"/>
      <c r="H353" s="92"/>
      <c r="I353" s="92"/>
      <c r="J353" s="93"/>
    </row>
    <row r="354" spans="1:10" ht="12">
      <c r="A354" s="22"/>
      <c r="B354" s="90"/>
      <c r="C354" s="91"/>
      <c r="D354" s="91"/>
      <c r="E354" s="91"/>
      <c r="F354" s="91"/>
      <c r="H354" s="92"/>
      <c r="I354" s="92"/>
      <c r="J354" s="93"/>
    </row>
    <row r="355" spans="1:10" ht="12">
      <c r="A355" s="22"/>
      <c r="B355" s="90"/>
      <c r="C355" s="91"/>
      <c r="D355" s="91"/>
      <c r="E355" s="91"/>
      <c r="F355" s="91"/>
      <c r="H355" s="92"/>
      <c r="I355" s="92"/>
      <c r="J355" s="93"/>
    </row>
    <row r="356" spans="1:10" ht="12">
      <c r="A356" s="22"/>
      <c r="B356" s="90"/>
      <c r="C356" s="91"/>
      <c r="D356" s="91"/>
      <c r="E356" s="91"/>
      <c r="F356" s="91"/>
      <c r="H356" s="92"/>
      <c r="I356" s="92"/>
      <c r="J356" s="93"/>
    </row>
    <row r="357" spans="1:10" ht="12">
      <c r="A357" s="22"/>
      <c r="B357" s="90"/>
      <c r="C357" s="91"/>
      <c r="D357" s="91"/>
      <c r="E357" s="91"/>
      <c r="F357" s="91"/>
      <c r="H357" s="92"/>
      <c r="I357" s="92"/>
      <c r="J357" s="93"/>
    </row>
    <row r="358" spans="1:10" ht="12">
      <c r="A358" s="22"/>
      <c r="B358" s="90"/>
      <c r="C358" s="91"/>
      <c r="D358" s="91"/>
      <c r="E358" s="91"/>
      <c r="F358" s="91"/>
      <c r="H358" s="92"/>
      <c r="I358" s="92"/>
      <c r="J358" s="93"/>
    </row>
    <row r="359" spans="1:10" ht="12">
      <c r="A359" s="22"/>
      <c r="B359" s="90"/>
      <c r="C359" s="91"/>
      <c r="D359" s="91"/>
      <c r="E359" s="91"/>
      <c r="F359" s="91"/>
      <c r="H359" s="92"/>
      <c r="I359" s="92"/>
      <c r="J359" s="93"/>
    </row>
    <row r="360" spans="1:10" ht="12">
      <c r="A360" s="22"/>
      <c r="B360" s="90"/>
      <c r="C360" s="91"/>
      <c r="D360" s="91"/>
      <c r="E360" s="91"/>
      <c r="F360" s="91"/>
      <c r="H360" s="92"/>
      <c r="I360" s="92"/>
      <c r="J360" s="93"/>
    </row>
    <row r="361" spans="1:10" ht="12">
      <c r="A361" s="22"/>
      <c r="B361" s="90"/>
      <c r="C361" s="91"/>
      <c r="D361" s="91"/>
      <c r="E361" s="91"/>
      <c r="F361" s="91"/>
      <c r="H361" s="92"/>
      <c r="I361" s="92"/>
      <c r="J361" s="93"/>
    </row>
    <row r="362" spans="1:10" ht="12">
      <c r="A362" s="22"/>
      <c r="B362" s="90"/>
      <c r="C362" s="91"/>
      <c r="D362" s="91"/>
      <c r="E362" s="91"/>
      <c r="F362" s="91"/>
      <c r="H362" s="92"/>
      <c r="I362" s="92"/>
      <c r="J362" s="93"/>
    </row>
    <row r="363" spans="1:10" ht="12">
      <c r="A363" s="22"/>
      <c r="B363" s="90"/>
      <c r="C363" s="91"/>
      <c r="D363" s="91"/>
      <c r="E363" s="91"/>
      <c r="F363" s="91"/>
      <c r="H363" s="92"/>
      <c r="I363" s="92"/>
      <c r="J363" s="93"/>
    </row>
    <row r="364" spans="1:10" ht="12">
      <c r="A364" s="22"/>
      <c r="B364" s="90"/>
      <c r="C364" s="91"/>
      <c r="D364" s="91"/>
      <c r="E364" s="91"/>
      <c r="F364" s="91"/>
      <c r="H364" s="92"/>
      <c r="I364" s="92"/>
      <c r="J364" s="93"/>
    </row>
    <row r="365" spans="1:10" ht="12">
      <c r="A365" s="22"/>
      <c r="B365" s="90"/>
      <c r="C365" s="91"/>
      <c r="D365" s="91"/>
      <c r="E365" s="91"/>
      <c r="F365" s="91"/>
      <c r="H365" s="92"/>
      <c r="I365" s="92"/>
      <c r="J365" s="93"/>
    </row>
    <row r="366" spans="1:10" ht="12">
      <c r="A366" s="22"/>
      <c r="B366" s="90"/>
      <c r="C366" s="91"/>
      <c r="D366" s="91"/>
      <c r="E366" s="91"/>
      <c r="F366" s="91"/>
      <c r="H366" s="92"/>
      <c r="I366" s="92"/>
      <c r="J366" s="93"/>
    </row>
    <row r="367" spans="1:10" ht="12">
      <c r="A367" s="22"/>
      <c r="B367" s="90"/>
      <c r="C367" s="91"/>
      <c r="D367" s="91"/>
      <c r="E367" s="91"/>
      <c r="F367" s="91"/>
      <c r="H367" s="92"/>
      <c r="I367" s="92"/>
      <c r="J367" s="93"/>
    </row>
    <row r="368" spans="1:10" ht="12">
      <c r="A368" s="22"/>
      <c r="B368" s="90"/>
      <c r="C368" s="91"/>
      <c r="D368" s="91"/>
      <c r="E368" s="91"/>
      <c r="F368" s="91"/>
      <c r="H368" s="92"/>
      <c r="I368" s="92"/>
      <c r="J368" s="93"/>
    </row>
    <row r="369" spans="1:10" ht="12">
      <c r="A369" s="22"/>
      <c r="B369" s="90"/>
      <c r="C369" s="91"/>
      <c r="D369" s="91"/>
      <c r="E369" s="91"/>
      <c r="F369" s="91"/>
      <c r="H369" s="92"/>
      <c r="I369" s="92"/>
      <c r="J369" s="93"/>
    </row>
    <row r="370" spans="1:10" ht="12">
      <c r="A370" s="22"/>
      <c r="B370" s="90"/>
      <c r="C370" s="91"/>
      <c r="D370" s="91"/>
      <c r="E370" s="91"/>
      <c r="F370" s="91"/>
      <c r="H370" s="92"/>
      <c r="I370" s="92"/>
      <c r="J370" s="93"/>
    </row>
    <row r="371" spans="1:10" ht="12">
      <c r="A371" s="22"/>
      <c r="B371" s="90"/>
      <c r="C371" s="91"/>
      <c r="D371" s="91"/>
      <c r="E371" s="91"/>
      <c r="F371" s="91"/>
      <c r="H371" s="92"/>
      <c r="I371" s="92"/>
      <c r="J371" s="93"/>
    </row>
    <row r="372" spans="1:10" ht="12">
      <c r="A372" s="22"/>
      <c r="B372" s="90"/>
      <c r="C372" s="91"/>
      <c r="D372" s="91"/>
      <c r="E372" s="91"/>
      <c r="F372" s="91"/>
      <c r="H372" s="92"/>
      <c r="I372" s="92"/>
      <c r="J372" s="93"/>
    </row>
    <row r="373" spans="1:10" ht="12">
      <c r="A373" s="22"/>
      <c r="B373" s="90"/>
      <c r="C373" s="91"/>
      <c r="D373" s="91"/>
      <c r="E373" s="91"/>
      <c r="F373" s="91"/>
      <c r="H373" s="92"/>
      <c r="I373" s="92"/>
      <c r="J373" s="93"/>
    </row>
    <row r="374" spans="1:10" ht="12">
      <c r="A374" s="22"/>
      <c r="B374" s="90"/>
      <c r="C374" s="91"/>
      <c r="D374" s="91"/>
      <c r="E374" s="91"/>
      <c r="F374" s="91"/>
      <c r="H374" s="92"/>
      <c r="I374" s="92"/>
      <c r="J374" s="93"/>
    </row>
    <row r="375" spans="1:10" ht="12">
      <c r="A375" s="22"/>
      <c r="B375" s="90"/>
      <c r="C375" s="91"/>
      <c r="D375" s="91"/>
      <c r="E375" s="91"/>
      <c r="F375" s="91"/>
      <c r="H375" s="92"/>
      <c r="I375" s="92"/>
      <c r="J375" s="93"/>
    </row>
    <row r="376" spans="1:10" ht="12">
      <c r="A376" s="22"/>
      <c r="B376" s="90"/>
      <c r="C376" s="91"/>
      <c r="D376" s="91"/>
      <c r="E376" s="91"/>
      <c r="F376" s="91"/>
      <c r="H376" s="92"/>
      <c r="I376" s="92"/>
      <c r="J376" s="93"/>
    </row>
    <row r="377" spans="1:10" ht="12">
      <c r="A377" s="22"/>
      <c r="B377" s="90"/>
      <c r="C377" s="91"/>
      <c r="D377" s="91"/>
      <c r="E377" s="91"/>
      <c r="F377" s="91"/>
      <c r="H377" s="92"/>
      <c r="I377" s="92"/>
      <c r="J377" s="93"/>
    </row>
    <row r="378" spans="1:10" ht="12">
      <c r="A378" s="22"/>
      <c r="B378" s="90"/>
      <c r="C378" s="91"/>
      <c r="D378" s="91"/>
      <c r="E378" s="91"/>
      <c r="F378" s="91"/>
      <c r="H378" s="92"/>
      <c r="I378" s="92"/>
      <c r="J378" s="93"/>
    </row>
    <row r="379" spans="1:10" ht="12">
      <c r="A379" s="22"/>
      <c r="B379" s="90"/>
      <c r="C379" s="91"/>
      <c r="D379" s="91"/>
      <c r="E379" s="91"/>
      <c r="F379" s="91"/>
      <c r="H379" s="92"/>
      <c r="I379" s="92"/>
      <c r="J379" s="93"/>
    </row>
    <row r="380" spans="1:10" ht="12">
      <c r="A380" s="22"/>
      <c r="B380" s="90"/>
      <c r="C380" s="91"/>
      <c r="D380" s="91"/>
      <c r="E380" s="91"/>
      <c r="F380" s="91"/>
      <c r="H380" s="92"/>
      <c r="I380" s="92"/>
      <c r="J380" s="93"/>
    </row>
    <row r="381" spans="1:10" ht="12">
      <c r="A381" s="22"/>
      <c r="B381" s="90"/>
      <c r="C381" s="91"/>
      <c r="D381" s="91"/>
      <c r="E381" s="91"/>
      <c r="F381" s="91"/>
      <c r="H381" s="92"/>
      <c r="I381" s="92"/>
      <c r="J381" s="93"/>
    </row>
    <row r="382" spans="1:10" ht="12">
      <c r="A382" s="22"/>
      <c r="B382" s="90"/>
      <c r="C382" s="91"/>
      <c r="D382" s="91"/>
      <c r="E382" s="91"/>
      <c r="F382" s="91"/>
      <c r="H382" s="92"/>
      <c r="I382" s="92"/>
      <c r="J382" s="93"/>
    </row>
    <row r="383" spans="1:10" ht="12">
      <c r="A383" s="22"/>
      <c r="B383" s="90"/>
      <c r="C383" s="91"/>
      <c r="D383" s="91"/>
      <c r="E383" s="91"/>
      <c r="F383" s="91"/>
      <c r="H383" s="92"/>
      <c r="I383" s="92"/>
      <c r="J383" s="93"/>
    </row>
    <row r="384" spans="1:10" ht="12">
      <c r="A384" s="22"/>
      <c r="B384" s="90"/>
      <c r="C384" s="91"/>
      <c r="D384" s="91"/>
      <c r="E384" s="91"/>
      <c r="F384" s="91"/>
      <c r="H384" s="92"/>
      <c r="I384" s="92"/>
      <c r="J384" s="93"/>
    </row>
    <row r="385" spans="1:10" ht="12">
      <c r="A385" s="22"/>
      <c r="B385" s="90"/>
      <c r="C385" s="91"/>
      <c r="D385" s="91"/>
      <c r="E385" s="91"/>
      <c r="F385" s="91"/>
      <c r="H385" s="92"/>
      <c r="I385" s="92"/>
      <c r="J385" s="93"/>
    </row>
    <row r="386" spans="1:10" ht="12">
      <c r="A386" s="22"/>
      <c r="B386" s="90"/>
      <c r="C386" s="91"/>
      <c r="D386" s="91"/>
      <c r="E386" s="91"/>
      <c r="F386" s="91"/>
      <c r="H386" s="92"/>
      <c r="I386" s="92"/>
      <c r="J386" s="93"/>
    </row>
    <row r="387" spans="1:10" ht="12">
      <c r="A387" s="22"/>
      <c r="B387" s="90"/>
      <c r="C387" s="91"/>
      <c r="D387" s="91"/>
      <c r="E387" s="91"/>
      <c r="F387" s="91"/>
      <c r="H387" s="92"/>
      <c r="I387" s="92"/>
      <c r="J387" s="93"/>
    </row>
    <row r="388" spans="1:10" ht="12">
      <c r="A388" s="22"/>
      <c r="B388" s="90"/>
      <c r="C388" s="91"/>
      <c r="D388" s="91"/>
      <c r="E388" s="91"/>
      <c r="F388" s="91"/>
      <c r="H388" s="92"/>
      <c r="I388" s="92"/>
      <c r="J388" s="93"/>
    </row>
    <row r="389" spans="1:10" ht="12">
      <c r="A389" s="22"/>
      <c r="B389" s="90"/>
      <c r="C389" s="91"/>
      <c r="D389" s="91"/>
      <c r="E389" s="91"/>
      <c r="F389" s="91"/>
      <c r="H389" s="92"/>
      <c r="I389" s="92"/>
      <c r="J389" s="93"/>
    </row>
    <row r="390" spans="1:10" ht="12">
      <c r="A390" s="22"/>
      <c r="B390" s="90"/>
      <c r="C390" s="91"/>
      <c r="D390" s="91"/>
      <c r="E390" s="91"/>
      <c r="F390" s="91"/>
      <c r="H390" s="92"/>
      <c r="I390" s="92"/>
      <c r="J390" s="93"/>
    </row>
    <row r="391" spans="1:10" ht="12">
      <c r="A391" s="22"/>
      <c r="B391" s="90"/>
      <c r="C391" s="91"/>
      <c r="D391" s="91"/>
      <c r="E391" s="91"/>
      <c r="F391" s="91"/>
      <c r="H391" s="92"/>
      <c r="I391" s="92"/>
      <c r="J391" s="93"/>
    </row>
    <row r="392" spans="1:10" ht="12">
      <c r="A392" s="22"/>
      <c r="B392" s="90"/>
      <c r="C392" s="91"/>
      <c r="D392" s="91"/>
      <c r="E392" s="91"/>
      <c r="F392" s="91"/>
      <c r="H392" s="92"/>
      <c r="I392" s="92"/>
      <c r="J392" s="93"/>
    </row>
    <row r="393" spans="1:10" ht="12">
      <c r="A393" s="22"/>
      <c r="B393" s="90"/>
      <c r="C393" s="91"/>
      <c r="D393" s="91"/>
      <c r="E393" s="91"/>
      <c r="F393" s="91"/>
      <c r="H393" s="92"/>
      <c r="I393" s="92"/>
      <c r="J393" s="93"/>
    </row>
    <row r="394" spans="1:10" ht="12">
      <c r="A394" s="22"/>
      <c r="B394" s="90"/>
      <c r="C394" s="91"/>
      <c r="D394" s="91"/>
      <c r="E394" s="91"/>
      <c r="F394" s="91"/>
      <c r="H394" s="92"/>
      <c r="I394" s="92"/>
      <c r="J394" s="93"/>
    </row>
    <row r="395" spans="1:10" ht="12">
      <c r="A395" s="22"/>
      <c r="B395" s="90"/>
      <c r="C395" s="91"/>
      <c r="D395" s="91"/>
      <c r="E395" s="91"/>
      <c r="F395" s="91"/>
      <c r="H395" s="92"/>
      <c r="I395" s="92"/>
      <c r="J395" s="93"/>
    </row>
    <row r="396" spans="1:10" ht="12">
      <c r="A396" s="22"/>
      <c r="B396" s="90"/>
      <c r="C396" s="91"/>
      <c r="D396" s="91"/>
      <c r="E396" s="91"/>
      <c r="F396" s="91"/>
      <c r="H396" s="92"/>
      <c r="I396" s="92"/>
      <c r="J396" s="93"/>
    </row>
    <row r="397" spans="1:10" ht="12">
      <c r="A397" s="22"/>
      <c r="B397" s="90"/>
      <c r="C397" s="91"/>
      <c r="D397" s="91"/>
      <c r="E397" s="91"/>
      <c r="F397" s="91"/>
      <c r="H397" s="92"/>
      <c r="I397" s="92"/>
      <c r="J397" s="93"/>
    </row>
    <row r="398" spans="1:10" ht="12">
      <c r="A398" s="22"/>
      <c r="B398" s="90"/>
      <c r="C398" s="91"/>
      <c r="D398" s="91"/>
      <c r="E398" s="91"/>
      <c r="F398" s="91"/>
      <c r="H398" s="92"/>
      <c r="I398" s="92"/>
      <c r="J398" s="93"/>
    </row>
    <row r="399" spans="1:10" ht="12">
      <c r="A399" s="22"/>
      <c r="B399" s="90"/>
      <c r="C399" s="91"/>
      <c r="D399" s="91"/>
      <c r="E399" s="91"/>
      <c r="F399" s="91"/>
      <c r="H399" s="92"/>
      <c r="I399" s="92"/>
      <c r="J399" s="93"/>
    </row>
    <row r="400" spans="1:10" ht="12">
      <c r="A400" s="22"/>
      <c r="B400" s="90"/>
      <c r="C400" s="91"/>
      <c r="D400" s="91"/>
      <c r="E400" s="91"/>
      <c r="F400" s="91"/>
      <c r="H400" s="92"/>
      <c r="I400" s="92"/>
      <c r="J400" s="93"/>
    </row>
    <row r="401" spans="1:10" ht="12">
      <c r="A401" s="22"/>
      <c r="B401" s="90"/>
      <c r="C401" s="91"/>
      <c r="D401" s="91"/>
      <c r="E401" s="91"/>
      <c r="F401" s="91"/>
      <c r="H401" s="92"/>
      <c r="I401" s="92"/>
      <c r="J401" s="93"/>
    </row>
    <row r="402" spans="1:10" ht="12">
      <c r="A402" s="22"/>
      <c r="B402" s="90"/>
      <c r="C402" s="91"/>
      <c r="D402" s="91"/>
      <c r="E402" s="91"/>
      <c r="F402" s="91"/>
      <c r="H402" s="92"/>
      <c r="I402" s="92"/>
      <c r="J402" s="93"/>
    </row>
    <row r="403" spans="1:10" ht="12">
      <c r="A403" s="22"/>
      <c r="B403" s="90"/>
      <c r="C403" s="91"/>
      <c r="D403" s="91"/>
      <c r="E403" s="91"/>
      <c r="F403" s="91"/>
      <c r="H403" s="92"/>
      <c r="I403" s="92"/>
      <c r="J403" s="93"/>
    </row>
    <row r="404" spans="1:10" ht="12">
      <c r="A404" s="22"/>
      <c r="B404" s="90"/>
      <c r="C404" s="91"/>
      <c r="D404" s="91"/>
      <c r="E404" s="91"/>
      <c r="F404" s="91"/>
      <c r="H404" s="92"/>
      <c r="I404" s="92"/>
      <c r="J404" s="93"/>
    </row>
    <row r="405" spans="1:10" ht="12">
      <c r="A405" s="22"/>
      <c r="B405" s="90"/>
      <c r="C405" s="91"/>
      <c r="D405" s="91"/>
      <c r="E405" s="91"/>
      <c r="F405" s="91"/>
      <c r="H405" s="92"/>
      <c r="I405" s="92"/>
      <c r="J405" s="93"/>
    </row>
    <row r="406" spans="1:10" ht="12">
      <c r="A406" s="22"/>
      <c r="B406" s="90"/>
      <c r="C406" s="91"/>
      <c r="D406" s="91"/>
      <c r="E406" s="91"/>
      <c r="F406" s="91"/>
      <c r="H406" s="92"/>
      <c r="I406" s="92"/>
      <c r="J406" s="93"/>
    </row>
    <row r="407" spans="1:10" ht="12">
      <c r="A407" s="22"/>
      <c r="B407" s="90"/>
      <c r="C407" s="91"/>
      <c r="D407" s="91"/>
      <c r="E407" s="91"/>
      <c r="F407" s="91"/>
      <c r="H407" s="92"/>
      <c r="I407" s="92"/>
      <c r="J407" s="93"/>
    </row>
    <row r="408" spans="1:10" ht="12">
      <c r="A408" s="22"/>
      <c r="B408" s="90"/>
      <c r="C408" s="91"/>
      <c r="D408" s="91"/>
      <c r="E408" s="91"/>
      <c r="F408" s="91"/>
      <c r="H408" s="92"/>
      <c r="I408" s="92"/>
      <c r="J408" s="93"/>
    </row>
    <row r="409" spans="1:10" ht="12">
      <c r="A409" s="22"/>
      <c r="B409" s="90"/>
      <c r="C409" s="91"/>
      <c r="D409" s="91"/>
      <c r="E409" s="91"/>
      <c r="F409" s="91"/>
      <c r="H409" s="92"/>
      <c r="I409" s="92"/>
      <c r="J409" s="93"/>
    </row>
    <row r="410" spans="1:10" ht="12">
      <c r="A410" s="22"/>
      <c r="B410" s="90"/>
      <c r="C410" s="91"/>
      <c r="D410" s="91"/>
      <c r="E410" s="91"/>
      <c r="F410" s="91"/>
      <c r="H410" s="92"/>
      <c r="I410" s="92"/>
      <c r="J410" s="93"/>
    </row>
    <row r="411" spans="1:10" ht="12">
      <c r="A411" s="22"/>
      <c r="B411" s="90"/>
      <c r="C411" s="91"/>
      <c r="D411" s="91"/>
      <c r="E411" s="91"/>
      <c r="F411" s="91"/>
      <c r="H411" s="92"/>
      <c r="I411" s="92"/>
      <c r="J411" s="93"/>
    </row>
    <row r="412" spans="1:10" ht="12">
      <c r="A412" s="22"/>
      <c r="B412" s="90"/>
      <c r="C412" s="91"/>
      <c r="D412" s="91"/>
      <c r="E412" s="91"/>
      <c r="F412" s="91"/>
      <c r="H412" s="92"/>
      <c r="I412" s="92"/>
      <c r="J412" s="93"/>
    </row>
    <row r="413" spans="1:10" ht="12">
      <c r="A413" s="22"/>
      <c r="B413" s="90"/>
      <c r="C413" s="91"/>
      <c r="D413" s="91"/>
      <c r="E413" s="91"/>
      <c r="F413" s="91"/>
      <c r="H413" s="92"/>
      <c r="I413" s="92"/>
      <c r="J413" s="93"/>
    </row>
    <row r="414" spans="1:10" ht="12">
      <c r="A414" s="22"/>
      <c r="B414" s="90"/>
      <c r="C414" s="91"/>
      <c r="D414" s="91"/>
      <c r="E414" s="91"/>
      <c r="F414" s="91"/>
      <c r="H414" s="92"/>
      <c r="I414" s="92"/>
      <c r="J414" s="93"/>
    </row>
    <row r="415" spans="1:10" ht="12">
      <c r="A415" s="22"/>
      <c r="B415" s="90"/>
      <c r="C415" s="91"/>
      <c r="D415" s="91"/>
      <c r="E415" s="91"/>
      <c r="F415" s="91"/>
      <c r="H415" s="92"/>
      <c r="I415" s="92"/>
      <c r="J415" s="93"/>
    </row>
    <row r="416" spans="1:10" ht="12">
      <c r="A416" s="22"/>
      <c r="B416" s="90"/>
      <c r="C416" s="91"/>
      <c r="D416" s="91"/>
      <c r="E416" s="91"/>
      <c r="F416" s="91"/>
      <c r="H416" s="92"/>
      <c r="I416" s="92"/>
      <c r="J416" s="93"/>
    </row>
    <row r="417" spans="1:10" ht="12">
      <c r="A417" s="22"/>
      <c r="B417" s="90"/>
      <c r="C417" s="91"/>
      <c r="D417" s="91"/>
      <c r="E417" s="91"/>
      <c r="F417" s="91"/>
      <c r="H417" s="92"/>
      <c r="I417" s="92"/>
      <c r="J417" s="93"/>
    </row>
    <row r="418" spans="1:10" ht="12">
      <c r="A418" s="22"/>
      <c r="B418" s="90"/>
      <c r="C418" s="91"/>
      <c r="D418" s="91"/>
      <c r="E418" s="91"/>
      <c r="F418" s="91"/>
      <c r="H418" s="92"/>
      <c r="I418" s="92"/>
      <c r="J418" s="93"/>
    </row>
    <row r="419" spans="1:10" ht="12">
      <c r="A419" s="22"/>
      <c r="B419" s="90"/>
      <c r="C419" s="91"/>
      <c r="D419" s="91"/>
      <c r="E419" s="91"/>
      <c r="F419" s="91"/>
      <c r="H419" s="92"/>
      <c r="I419" s="92"/>
      <c r="J419" s="93"/>
    </row>
    <row r="420" spans="1:10" ht="12">
      <c r="A420" s="22"/>
      <c r="B420" s="90"/>
      <c r="C420" s="91"/>
      <c r="D420" s="91"/>
      <c r="E420" s="91"/>
      <c r="F420" s="91"/>
      <c r="H420" s="92"/>
      <c r="I420" s="92"/>
      <c r="J420" s="93"/>
    </row>
    <row r="421" spans="1:10" ht="12">
      <c r="A421" s="22"/>
      <c r="B421" s="90"/>
      <c r="C421" s="91"/>
      <c r="D421" s="91"/>
      <c r="E421" s="91"/>
      <c r="F421" s="91"/>
      <c r="H421" s="92"/>
      <c r="I421" s="92"/>
      <c r="J421" s="93"/>
    </row>
    <row r="422" spans="1:10" ht="12">
      <c r="A422" s="22"/>
      <c r="B422" s="90"/>
      <c r="C422" s="91"/>
      <c r="D422" s="91"/>
      <c r="E422" s="91"/>
      <c r="F422" s="91"/>
      <c r="H422" s="92"/>
      <c r="I422" s="92"/>
      <c r="J422" s="93"/>
    </row>
    <row r="423" spans="1:10" ht="12">
      <c r="A423" s="22"/>
      <c r="B423" s="90"/>
      <c r="C423" s="91"/>
      <c r="D423" s="91"/>
      <c r="E423" s="91"/>
      <c r="F423" s="91"/>
      <c r="H423" s="92"/>
      <c r="I423" s="92"/>
      <c r="J423" s="93"/>
    </row>
    <row r="424" spans="1:10" ht="12">
      <c r="A424" s="22"/>
      <c r="B424" s="90"/>
      <c r="C424" s="91"/>
      <c r="D424" s="91"/>
      <c r="E424" s="91"/>
      <c r="F424" s="91"/>
      <c r="H424" s="92"/>
      <c r="I424" s="92"/>
      <c r="J424" s="93"/>
    </row>
    <row r="425" spans="1:10" ht="12">
      <c r="A425" s="22"/>
      <c r="B425" s="90"/>
      <c r="C425" s="91"/>
      <c r="D425" s="91"/>
      <c r="E425" s="91"/>
      <c r="F425" s="91"/>
      <c r="H425" s="92"/>
      <c r="I425" s="92"/>
      <c r="J425" s="93"/>
    </row>
    <row r="426" spans="1:10" ht="12">
      <c r="A426" s="22"/>
      <c r="B426" s="90"/>
      <c r="C426" s="91"/>
      <c r="D426" s="91"/>
      <c r="E426" s="91"/>
      <c r="F426" s="91"/>
      <c r="H426" s="92"/>
      <c r="I426" s="92"/>
      <c r="J426" s="93"/>
    </row>
    <row r="427" spans="1:10" ht="12">
      <c r="A427" s="22"/>
      <c r="B427" s="90"/>
      <c r="C427" s="91"/>
      <c r="D427" s="91"/>
      <c r="E427" s="91"/>
      <c r="F427" s="91"/>
      <c r="H427" s="92"/>
      <c r="I427" s="92"/>
      <c r="J427" s="93"/>
    </row>
    <row r="428" spans="1:10" ht="12">
      <c r="A428" s="22"/>
      <c r="B428" s="90"/>
      <c r="C428" s="91"/>
      <c r="D428" s="91"/>
      <c r="E428" s="91"/>
      <c r="F428" s="91"/>
      <c r="H428" s="92"/>
      <c r="I428" s="92"/>
      <c r="J428" s="93"/>
    </row>
    <row r="429" spans="1:10" ht="12">
      <c r="A429" s="22"/>
      <c r="B429" s="90"/>
      <c r="C429" s="91"/>
      <c r="D429" s="91"/>
      <c r="E429" s="91"/>
      <c r="F429" s="91"/>
      <c r="H429" s="92"/>
      <c r="I429" s="92"/>
      <c r="J429" s="93"/>
    </row>
    <row r="430" spans="1:10" ht="12">
      <c r="A430" s="22"/>
      <c r="B430" s="90"/>
      <c r="C430" s="91"/>
      <c r="D430" s="91"/>
      <c r="E430" s="91"/>
      <c r="F430" s="91"/>
      <c r="H430" s="92"/>
      <c r="I430" s="92"/>
      <c r="J430" s="93"/>
    </row>
    <row r="431" spans="1:10" ht="12">
      <c r="A431" s="22"/>
      <c r="B431" s="90"/>
      <c r="C431" s="91"/>
      <c r="D431" s="91"/>
      <c r="E431" s="91"/>
      <c r="F431" s="91"/>
      <c r="H431" s="92"/>
      <c r="I431" s="92"/>
      <c r="J431" s="93"/>
    </row>
    <row r="432" spans="1:10" ht="12">
      <c r="A432" s="22"/>
      <c r="B432" s="90"/>
      <c r="C432" s="91"/>
      <c r="D432" s="91"/>
      <c r="E432" s="91"/>
      <c r="F432" s="91"/>
      <c r="H432" s="92"/>
      <c r="I432" s="92"/>
      <c r="J432" s="93"/>
    </row>
    <row r="433" spans="1:10" ht="12">
      <c r="A433" s="22"/>
      <c r="B433" s="90"/>
      <c r="C433" s="91"/>
      <c r="D433" s="91"/>
      <c r="E433" s="91"/>
      <c r="F433" s="91"/>
      <c r="H433" s="92"/>
      <c r="I433" s="92"/>
      <c r="J433" s="93"/>
    </row>
    <row r="434" spans="1:10" ht="12">
      <c r="A434" s="22"/>
      <c r="B434" s="90"/>
      <c r="C434" s="91"/>
      <c r="D434" s="91"/>
      <c r="E434" s="91"/>
      <c r="F434" s="91"/>
      <c r="H434" s="92"/>
      <c r="I434" s="92"/>
      <c r="J434" s="93"/>
    </row>
    <row r="435" spans="1:10" ht="12">
      <c r="A435" s="22"/>
      <c r="B435" s="90"/>
      <c r="C435" s="91"/>
      <c r="D435" s="91"/>
      <c r="E435" s="91"/>
      <c r="F435" s="91"/>
      <c r="H435" s="92"/>
      <c r="I435" s="92"/>
      <c r="J435" s="93"/>
    </row>
    <row r="436" spans="1:10" ht="12">
      <c r="A436" s="22"/>
      <c r="B436" s="90"/>
      <c r="C436" s="91"/>
      <c r="D436" s="91"/>
      <c r="E436" s="91"/>
      <c r="F436" s="91"/>
      <c r="H436" s="92"/>
      <c r="I436" s="92"/>
      <c r="J436" s="93"/>
    </row>
    <row r="437" spans="1:10" ht="12">
      <c r="A437" s="22"/>
      <c r="B437" s="90"/>
      <c r="C437" s="91"/>
      <c r="D437" s="91"/>
      <c r="E437" s="91"/>
      <c r="F437" s="91"/>
      <c r="H437" s="92"/>
      <c r="I437" s="92"/>
      <c r="J437" s="93"/>
    </row>
    <row r="438" spans="1:10" ht="12">
      <c r="A438" s="22"/>
      <c r="B438" s="90"/>
      <c r="C438" s="91"/>
      <c r="D438" s="91"/>
      <c r="E438" s="91"/>
      <c r="F438" s="91"/>
      <c r="H438" s="92"/>
      <c r="I438" s="92"/>
      <c r="J438" s="93"/>
    </row>
    <row r="439" spans="1:10" ht="12">
      <c r="A439" s="22"/>
      <c r="B439" s="90"/>
      <c r="C439" s="91"/>
      <c r="D439" s="91"/>
      <c r="E439" s="91"/>
      <c r="F439" s="91"/>
      <c r="H439" s="92"/>
      <c r="I439" s="92"/>
      <c r="J439" s="93"/>
    </row>
    <row r="440" spans="1:10" ht="12">
      <c r="A440" s="22"/>
      <c r="B440" s="90"/>
      <c r="C440" s="91"/>
      <c r="D440" s="91"/>
      <c r="E440" s="91"/>
      <c r="F440" s="91"/>
      <c r="H440" s="92"/>
      <c r="I440" s="92"/>
      <c r="J440" s="93"/>
    </row>
    <row r="441" spans="1:10" ht="12">
      <c r="A441" s="22"/>
      <c r="B441" s="90"/>
      <c r="C441" s="91"/>
      <c r="D441" s="91"/>
      <c r="E441" s="91"/>
      <c r="F441" s="91"/>
      <c r="H441" s="92"/>
      <c r="I441" s="92"/>
      <c r="J441" s="93"/>
    </row>
    <row r="442" spans="1:10" ht="12">
      <c r="A442" s="22"/>
      <c r="B442" s="90"/>
      <c r="C442" s="91"/>
      <c r="D442" s="91"/>
      <c r="E442" s="91"/>
      <c r="F442" s="91"/>
      <c r="H442" s="92"/>
      <c r="I442" s="92"/>
      <c r="J442" s="93"/>
    </row>
    <row r="443" spans="1:10" ht="12">
      <c r="A443" s="22"/>
      <c r="B443" s="90"/>
      <c r="C443" s="91"/>
      <c r="D443" s="91"/>
      <c r="E443" s="91"/>
      <c r="F443" s="91"/>
      <c r="H443" s="92"/>
      <c r="I443" s="92"/>
      <c r="J443" s="93"/>
    </row>
    <row r="444" spans="1:10" ht="12">
      <c r="A444" s="22"/>
      <c r="B444" s="90"/>
      <c r="C444" s="91"/>
      <c r="D444" s="91"/>
      <c r="E444" s="91"/>
      <c r="F444" s="91"/>
      <c r="H444" s="92"/>
      <c r="I444" s="92"/>
      <c r="J444" s="93"/>
    </row>
    <row r="445" spans="1:10" ht="12">
      <c r="A445" s="22"/>
      <c r="B445" s="90"/>
      <c r="C445" s="91"/>
      <c r="D445" s="91"/>
      <c r="E445" s="91"/>
      <c r="F445" s="91"/>
      <c r="H445" s="92"/>
      <c r="I445" s="92"/>
      <c r="J445" s="93"/>
    </row>
    <row r="446" spans="1:10" ht="12">
      <c r="A446" s="22"/>
      <c r="B446" s="90"/>
      <c r="C446" s="91"/>
      <c r="D446" s="91"/>
      <c r="E446" s="91"/>
      <c r="F446" s="91"/>
      <c r="H446" s="92"/>
      <c r="I446" s="92"/>
      <c r="J446" s="93"/>
    </row>
    <row r="447" spans="1:10" ht="12">
      <c r="A447" s="22"/>
      <c r="B447" s="90"/>
      <c r="C447" s="91"/>
      <c r="D447" s="91"/>
      <c r="E447" s="91"/>
      <c r="F447" s="91"/>
      <c r="H447" s="92"/>
      <c r="I447" s="92"/>
      <c r="J447" s="93"/>
    </row>
    <row r="448" spans="1:10" ht="12">
      <c r="A448" s="22"/>
      <c r="B448" s="90"/>
      <c r="C448" s="91"/>
      <c r="D448" s="91"/>
      <c r="E448" s="91"/>
      <c r="F448" s="91"/>
      <c r="H448" s="92"/>
      <c r="I448" s="92"/>
      <c r="J448" s="93"/>
    </row>
    <row r="449" spans="1:10" ht="12">
      <c r="A449" s="22"/>
      <c r="B449" s="90"/>
      <c r="C449" s="91"/>
      <c r="D449" s="91"/>
      <c r="E449" s="91"/>
      <c r="F449" s="91"/>
      <c r="H449" s="92"/>
      <c r="I449" s="92"/>
      <c r="J449" s="93"/>
    </row>
    <row r="450" spans="1:10" ht="12">
      <c r="A450" s="22"/>
      <c r="B450" s="90"/>
      <c r="C450" s="91"/>
      <c r="D450" s="91"/>
      <c r="E450" s="91"/>
      <c r="F450" s="91"/>
      <c r="H450" s="92"/>
      <c r="I450" s="92"/>
      <c r="J450" s="93"/>
    </row>
    <row r="451" spans="1:10" ht="12">
      <c r="A451" s="22"/>
      <c r="B451" s="90"/>
      <c r="C451" s="91"/>
      <c r="D451" s="91"/>
      <c r="E451" s="91"/>
      <c r="F451" s="91"/>
      <c r="H451" s="92"/>
      <c r="I451" s="92"/>
      <c r="J451" s="93"/>
    </row>
    <row r="452" spans="1:10" ht="12">
      <c r="A452" s="22"/>
      <c r="B452" s="90"/>
      <c r="C452" s="91"/>
      <c r="D452" s="91"/>
      <c r="E452" s="91"/>
      <c r="F452" s="91"/>
      <c r="H452" s="92"/>
      <c r="I452" s="92"/>
      <c r="J452" s="93"/>
    </row>
    <row r="453" spans="1:10" ht="12">
      <c r="A453" s="22"/>
      <c r="B453" s="90"/>
      <c r="C453" s="91"/>
      <c r="D453" s="91"/>
      <c r="E453" s="91"/>
      <c r="F453" s="91"/>
      <c r="H453" s="92"/>
      <c r="I453" s="92"/>
      <c r="J453" s="93"/>
    </row>
    <row r="454" spans="1:10" ht="12">
      <c r="A454" s="22"/>
      <c r="B454" s="90"/>
      <c r="C454" s="91"/>
      <c r="D454" s="91"/>
      <c r="E454" s="91"/>
      <c r="F454" s="91"/>
      <c r="H454" s="92"/>
      <c r="I454" s="92"/>
      <c r="J454" s="93"/>
    </row>
    <row r="455" spans="1:10" ht="12">
      <c r="A455" s="22"/>
      <c r="B455" s="90"/>
      <c r="C455" s="91"/>
      <c r="D455" s="91"/>
      <c r="E455" s="91"/>
      <c r="F455" s="91"/>
      <c r="H455" s="92"/>
      <c r="I455" s="92"/>
      <c r="J455" s="93"/>
    </row>
    <row r="456" spans="1:10" ht="12">
      <c r="A456" s="22"/>
      <c r="B456" s="90"/>
      <c r="C456" s="91"/>
      <c r="D456" s="91"/>
      <c r="E456" s="91"/>
      <c r="F456" s="91"/>
      <c r="H456" s="92"/>
      <c r="I456" s="92"/>
      <c r="J456" s="93"/>
    </row>
    <row r="457" spans="1:10" ht="12">
      <c r="A457" s="22"/>
      <c r="B457" s="90"/>
      <c r="C457" s="91"/>
      <c r="D457" s="91"/>
      <c r="E457" s="91"/>
      <c r="F457" s="91"/>
      <c r="H457" s="92"/>
      <c r="I457" s="92"/>
      <c r="J457" s="93"/>
    </row>
    <row r="458" spans="1:10" ht="12">
      <c r="A458" s="22"/>
      <c r="B458" s="90"/>
      <c r="C458" s="91"/>
      <c r="D458" s="91"/>
      <c r="E458" s="91"/>
      <c r="F458" s="91"/>
      <c r="H458" s="92"/>
      <c r="I458" s="92"/>
      <c r="J458" s="93"/>
    </row>
    <row r="459" spans="1:10" ht="12">
      <c r="A459" s="22"/>
      <c r="B459" s="90"/>
      <c r="C459" s="91"/>
      <c r="D459" s="91"/>
      <c r="E459" s="91"/>
      <c r="F459" s="91"/>
      <c r="H459" s="92"/>
      <c r="I459" s="92"/>
      <c r="J459" s="93"/>
    </row>
    <row r="460" spans="1:10" ht="12">
      <c r="A460" s="22"/>
      <c r="B460" s="90"/>
      <c r="C460" s="91"/>
      <c r="D460" s="91"/>
      <c r="E460" s="91"/>
      <c r="F460" s="91"/>
      <c r="H460" s="92"/>
      <c r="I460" s="92"/>
      <c r="J460" s="93"/>
    </row>
    <row r="461" spans="1:10" ht="12">
      <c r="A461" s="22"/>
      <c r="B461" s="90"/>
      <c r="C461" s="91"/>
      <c r="D461" s="91"/>
      <c r="E461" s="91"/>
      <c r="F461" s="91"/>
      <c r="H461" s="92"/>
      <c r="I461" s="92"/>
      <c r="J461" s="93"/>
    </row>
    <row r="462" spans="1:10" ht="12">
      <c r="A462" s="22"/>
      <c r="B462" s="90"/>
      <c r="C462" s="91"/>
      <c r="D462" s="91"/>
      <c r="E462" s="91"/>
      <c r="F462" s="91"/>
      <c r="H462" s="92"/>
      <c r="I462" s="92"/>
      <c r="J462" s="93"/>
    </row>
    <row r="463" spans="1:10" ht="12">
      <c r="A463" s="22"/>
      <c r="B463" s="90"/>
      <c r="C463" s="91"/>
      <c r="D463" s="91"/>
      <c r="E463" s="91"/>
      <c r="F463" s="91"/>
      <c r="H463" s="92"/>
      <c r="I463" s="92"/>
      <c r="J463" s="93"/>
    </row>
    <row r="464" spans="1:10" ht="12">
      <c r="A464" s="22"/>
      <c r="B464" s="90"/>
      <c r="C464" s="91"/>
      <c r="D464" s="91"/>
      <c r="E464" s="91"/>
      <c r="F464" s="91"/>
      <c r="H464" s="92"/>
      <c r="I464" s="92"/>
      <c r="J464" s="93"/>
    </row>
    <row r="465" spans="1:10" ht="12">
      <c r="A465" s="22"/>
      <c r="B465" s="90"/>
      <c r="C465" s="91"/>
      <c r="D465" s="91"/>
      <c r="E465" s="91"/>
      <c r="F465" s="91"/>
      <c r="H465" s="92"/>
      <c r="I465" s="92"/>
      <c r="J465" s="93"/>
    </row>
    <row r="466" spans="1:10" ht="12">
      <c r="A466" s="22"/>
      <c r="B466" s="90"/>
      <c r="C466" s="91"/>
      <c r="D466" s="91"/>
      <c r="E466" s="91"/>
      <c r="F466" s="91"/>
      <c r="H466" s="92"/>
      <c r="I466" s="92"/>
      <c r="J466" s="93"/>
    </row>
    <row r="467" spans="1:10" ht="12">
      <c r="A467" s="22"/>
      <c r="B467" s="90"/>
      <c r="C467" s="91"/>
      <c r="D467" s="91"/>
      <c r="E467" s="91"/>
      <c r="F467" s="91"/>
      <c r="H467" s="92"/>
      <c r="I467" s="92"/>
      <c r="J467" s="93"/>
    </row>
    <row r="468" spans="1:10" ht="12">
      <c r="A468" s="22"/>
      <c r="B468" s="90"/>
      <c r="C468" s="91"/>
      <c r="D468" s="91"/>
      <c r="E468" s="91"/>
      <c r="F468" s="91"/>
      <c r="H468" s="92"/>
      <c r="I468" s="92"/>
      <c r="J468" s="93"/>
    </row>
    <row r="469" spans="1:10" ht="12">
      <c r="A469" s="22"/>
      <c r="B469" s="90"/>
      <c r="C469" s="91"/>
      <c r="D469" s="91"/>
      <c r="E469" s="91"/>
      <c r="F469" s="91"/>
      <c r="H469" s="92"/>
      <c r="I469" s="92"/>
      <c r="J469" s="93"/>
    </row>
    <row r="470" spans="1:10" ht="12">
      <c r="A470" s="22"/>
      <c r="B470" s="90"/>
      <c r="C470" s="91"/>
      <c r="D470" s="91"/>
      <c r="E470" s="91"/>
      <c r="F470" s="91"/>
      <c r="H470" s="92"/>
      <c r="I470" s="92"/>
      <c r="J470" s="93"/>
    </row>
    <row r="471" spans="1:10" ht="12">
      <c r="A471" s="22"/>
      <c r="B471" s="90"/>
      <c r="C471" s="91"/>
      <c r="D471" s="91"/>
      <c r="E471" s="91"/>
      <c r="F471" s="91"/>
      <c r="H471" s="92"/>
      <c r="I471" s="92"/>
      <c r="J471" s="93"/>
    </row>
    <row r="472" spans="1:10" ht="12">
      <c r="A472" s="22"/>
      <c r="B472" s="90"/>
      <c r="C472" s="91"/>
      <c r="D472" s="91"/>
      <c r="E472" s="91"/>
      <c r="F472" s="91"/>
      <c r="H472" s="92"/>
      <c r="I472" s="92"/>
      <c r="J472" s="93"/>
    </row>
    <row r="473" spans="1:10" ht="12">
      <c r="A473" s="22"/>
      <c r="B473" s="90"/>
      <c r="C473" s="91"/>
      <c r="D473" s="91"/>
      <c r="E473" s="91"/>
      <c r="F473" s="91"/>
      <c r="H473" s="92"/>
      <c r="I473" s="92"/>
      <c r="J473" s="93"/>
    </row>
    <row r="474" spans="1:10" ht="12">
      <c r="A474" s="22"/>
      <c r="B474" s="90"/>
      <c r="C474" s="91"/>
      <c r="D474" s="91"/>
      <c r="E474" s="91"/>
      <c r="F474" s="91"/>
      <c r="H474" s="92"/>
      <c r="I474" s="92"/>
      <c r="J474" s="93"/>
    </row>
    <row r="475" spans="1:10" ht="12">
      <c r="A475" s="22"/>
      <c r="B475" s="90"/>
      <c r="C475" s="91"/>
      <c r="D475" s="91"/>
      <c r="E475" s="91"/>
      <c r="F475" s="91"/>
      <c r="H475" s="92"/>
      <c r="I475" s="92"/>
      <c r="J475" s="93"/>
    </row>
    <row r="476" spans="1:10" ht="12">
      <c r="A476" s="22"/>
      <c r="B476" s="90"/>
      <c r="C476" s="91"/>
      <c r="D476" s="91"/>
      <c r="E476" s="91"/>
      <c r="F476" s="91"/>
      <c r="H476" s="92"/>
      <c r="I476" s="92"/>
      <c r="J476" s="93"/>
    </row>
    <row r="477" spans="1:10" ht="12">
      <c r="A477" s="22"/>
      <c r="B477" s="90"/>
      <c r="C477" s="91"/>
      <c r="D477" s="91"/>
      <c r="E477" s="91"/>
      <c r="F477" s="91"/>
      <c r="H477" s="92"/>
      <c r="I477" s="92"/>
      <c r="J477" s="93"/>
    </row>
    <row r="478" spans="1:10" ht="12">
      <c r="A478" s="22"/>
      <c r="B478" s="90"/>
      <c r="C478" s="91"/>
      <c r="D478" s="91"/>
      <c r="E478" s="91"/>
      <c r="F478" s="91"/>
      <c r="H478" s="92"/>
      <c r="I478" s="92"/>
      <c r="J478" s="93"/>
    </row>
    <row r="479" spans="1:10" ht="12">
      <c r="A479" s="22"/>
      <c r="B479" s="90"/>
      <c r="C479" s="91"/>
      <c r="D479" s="91"/>
      <c r="E479" s="91"/>
      <c r="F479" s="91"/>
      <c r="H479" s="92"/>
      <c r="I479" s="92"/>
      <c r="J479" s="93"/>
    </row>
    <row r="480" spans="1:10" ht="12">
      <c r="A480" s="22"/>
      <c r="B480" s="90"/>
      <c r="C480" s="91"/>
      <c r="D480" s="91"/>
      <c r="E480" s="91"/>
      <c r="F480" s="91"/>
      <c r="H480" s="92"/>
      <c r="I480" s="92"/>
      <c r="J480" s="93"/>
    </row>
    <row r="481" spans="1:10" ht="12">
      <c r="A481" s="22"/>
      <c r="B481" s="90"/>
      <c r="C481" s="91"/>
      <c r="D481" s="91"/>
      <c r="E481" s="91"/>
      <c r="F481" s="91"/>
      <c r="H481" s="92"/>
      <c r="I481" s="92"/>
      <c r="J481" s="93"/>
    </row>
    <row r="482" spans="1:10" ht="12">
      <c r="A482" s="22"/>
      <c r="B482" s="90"/>
      <c r="C482" s="91"/>
      <c r="D482" s="91"/>
      <c r="E482" s="91"/>
      <c r="F482" s="91"/>
      <c r="H482" s="92"/>
      <c r="I482" s="92"/>
      <c r="J482" s="93"/>
    </row>
    <row r="483" spans="1:10" ht="12">
      <c r="A483" s="22"/>
      <c r="B483" s="90"/>
      <c r="C483" s="91"/>
      <c r="D483" s="91"/>
      <c r="E483" s="91"/>
      <c r="F483" s="91"/>
      <c r="H483" s="92"/>
      <c r="I483" s="92"/>
      <c r="J483" s="93"/>
    </row>
    <row r="484" spans="1:10" ht="12">
      <c r="A484" s="22"/>
      <c r="B484" s="90"/>
      <c r="C484" s="91"/>
      <c r="D484" s="91"/>
      <c r="E484" s="91"/>
      <c r="F484" s="91"/>
      <c r="H484" s="92"/>
      <c r="I484" s="92"/>
      <c r="J484" s="93"/>
    </row>
    <row r="485" spans="1:10" ht="12">
      <c r="A485" s="22"/>
      <c r="B485" s="90"/>
      <c r="C485" s="91"/>
      <c r="D485" s="91"/>
      <c r="E485" s="91"/>
      <c r="F485" s="91"/>
      <c r="H485" s="92"/>
      <c r="I485" s="92"/>
      <c r="J485" s="93"/>
    </row>
    <row r="486" spans="1:10" ht="12">
      <c r="A486" s="22"/>
      <c r="B486" s="90"/>
      <c r="C486" s="91"/>
      <c r="D486" s="91"/>
      <c r="E486" s="91"/>
      <c r="F486" s="91"/>
      <c r="H486" s="92"/>
      <c r="I486" s="92"/>
      <c r="J486" s="93"/>
    </row>
    <row r="487" spans="1:10" ht="12">
      <c r="A487" s="22"/>
      <c r="B487" s="90"/>
      <c r="C487" s="91"/>
      <c r="D487" s="91"/>
      <c r="E487" s="91"/>
      <c r="F487" s="91"/>
      <c r="H487" s="92"/>
      <c r="I487" s="92"/>
      <c r="J487" s="93"/>
    </row>
    <row r="488" spans="1:10" ht="12">
      <c r="A488" s="22"/>
      <c r="B488" s="90"/>
      <c r="C488" s="91"/>
      <c r="D488" s="91"/>
      <c r="E488" s="91"/>
      <c r="F488" s="91"/>
      <c r="H488" s="92"/>
      <c r="I488" s="92"/>
      <c r="J488" s="93"/>
    </row>
    <row r="489" spans="1:10" ht="12">
      <c r="A489" s="22"/>
      <c r="B489" s="90"/>
      <c r="C489" s="91"/>
      <c r="D489" s="91"/>
      <c r="E489" s="91"/>
      <c r="F489" s="91"/>
      <c r="H489" s="92"/>
      <c r="I489" s="92"/>
      <c r="J489" s="93"/>
    </row>
    <row r="490" spans="1:10" ht="12">
      <c r="A490" s="22"/>
      <c r="B490" s="90"/>
      <c r="C490" s="91"/>
      <c r="D490" s="91"/>
      <c r="E490" s="91"/>
      <c r="F490" s="91"/>
      <c r="H490" s="92"/>
      <c r="I490" s="92"/>
      <c r="J490" s="93"/>
    </row>
    <row r="491" spans="1:10" ht="12">
      <c r="A491" s="22"/>
      <c r="B491" s="90"/>
      <c r="C491" s="91"/>
      <c r="D491" s="91"/>
      <c r="E491" s="91"/>
      <c r="F491" s="91"/>
      <c r="H491" s="92"/>
      <c r="I491" s="92"/>
      <c r="J491" s="93"/>
    </row>
    <row r="492" spans="1:10" ht="12">
      <c r="A492" s="22"/>
      <c r="B492" s="90"/>
      <c r="C492" s="91"/>
      <c r="D492" s="91"/>
      <c r="E492" s="91"/>
      <c r="F492" s="91"/>
      <c r="H492" s="92"/>
      <c r="I492" s="92"/>
      <c r="J492" s="93"/>
    </row>
    <row r="493" spans="1:10" ht="12">
      <c r="A493" s="22"/>
      <c r="B493" s="90"/>
      <c r="C493" s="91"/>
      <c r="D493" s="91"/>
      <c r="E493" s="91"/>
      <c r="F493" s="91"/>
      <c r="H493" s="92"/>
      <c r="I493" s="92"/>
      <c r="J493" s="93"/>
    </row>
    <row r="494" spans="1:10" ht="12">
      <c r="A494" s="22"/>
      <c r="B494" s="90"/>
      <c r="C494" s="91"/>
      <c r="D494" s="91"/>
      <c r="E494" s="91"/>
      <c r="F494" s="91"/>
      <c r="H494" s="92"/>
      <c r="I494" s="92"/>
      <c r="J494" s="93"/>
    </row>
    <row r="495" spans="1:10" ht="12">
      <c r="A495" s="22"/>
      <c r="B495" s="90"/>
      <c r="C495" s="91"/>
      <c r="D495" s="91"/>
      <c r="E495" s="91"/>
      <c r="F495" s="91"/>
      <c r="H495" s="92"/>
      <c r="I495" s="92"/>
      <c r="J495" s="93"/>
    </row>
    <row r="496" spans="1:10" ht="12">
      <c r="A496" s="22"/>
      <c r="B496" s="90"/>
      <c r="C496" s="91"/>
      <c r="D496" s="91"/>
      <c r="E496" s="91"/>
      <c r="F496" s="91"/>
      <c r="H496" s="92"/>
      <c r="I496" s="92"/>
      <c r="J496" s="93"/>
    </row>
    <row r="497" spans="1:10" ht="12">
      <c r="A497" s="22"/>
      <c r="B497" s="90"/>
      <c r="C497" s="91"/>
      <c r="D497" s="91"/>
      <c r="E497" s="91"/>
      <c r="F497" s="91"/>
      <c r="H497" s="92"/>
      <c r="I497" s="92"/>
      <c r="J497" s="93"/>
    </row>
    <row r="498" spans="1:10" ht="12">
      <c r="A498" s="22"/>
      <c r="B498" s="90"/>
      <c r="C498" s="91"/>
      <c r="D498" s="91"/>
      <c r="E498" s="91"/>
      <c r="F498" s="91"/>
      <c r="H498" s="92"/>
      <c r="I498" s="92"/>
      <c r="J498" s="93"/>
    </row>
    <row r="499" spans="1:10" ht="12">
      <c r="A499" s="22"/>
      <c r="B499" s="90"/>
      <c r="C499" s="91"/>
      <c r="D499" s="91"/>
      <c r="E499" s="91"/>
      <c r="F499" s="91"/>
      <c r="H499" s="92"/>
      <c r="I499" s="92"/>
      <c r="J499" s="93"/>
    </row>
    <row r="500" spans="1:10" ht="12">
      <c r="A500" s="22"/>
      <c r="B500" s="90"/>
      <c r="C500" s="91"/>
      <c r="D500" s="91"/>
      <c r="E500" s="91"/>
      <c r="F500" s="91"/>
      <c r="H500" s="92"/>
      <c r="I500" s="92"/>
      <c r="J500" s="93"/>
    </row>
    <row r="501" spans="1:10" ht="12">
      <c r="A501" s="22"/>
      <c r="B501" s="90"/>
      <c r="C501" s="91"/>
      <c r="D501" s="91"/>
      <c r="E501" s="91"/>
      <c r="F501" s="91"/>
      <c r="H501" s="92"/>
      <c r="I501" s="92"/>
      <c r="J501" s="93"/>
    </row>
    <row r="502" spans="1:10" ht="12">
      <c r="A502" s="22"/>
      <c r="B502" s="90"/>
      <c r="C502" s="91"/>
      <c r="D502" s="91"/>
      <c r="E502" s="91"/>
      <c r="F502" s="91"/>
      <c r="H502" s="92"/>
      <c r="I502" s="92"/>
      <c r="J502" s="93"/>
    </row>
    <row r="503" spans="1:10" ht="12">
      <c r="A503" s="22"/>
      <c r="B503" s="90"/>
      <c r="C503" s="91"/>
      <c r="D503" s="91"/>
      <c r="E503" s="91"/>
      <c r="F503" s="91"/>
      <c r="H503" s="92"/>
      <c r="I503" s="92"/>
      <c r="J503" s="93"/>
    </row>
    <row r="504" spans="1:10" ht="12">
      <c r="A504" s="22"/>
      <c r="B504" s="90"/>
      <c r="C504" s="91"/>
      <c r="D504" s="91"/>
      <c r="E504" s="91"/>
      <c r="F504" s="91"/>
      <c r="H504" s="92"/>
      <c r="I504" s="92"/>
      <c r="J504" s="93"/>
    </row>
    <row r="505" spans="1:10" ht="12">
      <c r="A505" s="22"/>
      <c r="B505" s="90"/>
      <c r="C505" s="91"/>
      <c r="D505" s="91"/>
      <c r="E505" s="91"/>
      <c r="F505" s="91"/>
      <c r="H505" s="92"/>
      <c r="I505" s="92"/>
      <c r="J505" s="93"/>
    </row>
    <row r="506" spans="1:10" ht="12">
      <c r="A506" s="22"/>
      <c r="B506" s="90"/>
      <c r="C506" s="91"/>
      <c r="D506" s="91"/>
      <c r="E506" s="91"/>
      <c r="F506" s="91"/>
      <c r="H506" s="92"/>
      <c r="I506" s="92"/>
      <c r="J506" s="93"/>
    </row>
    <row r="507" spans="1:10" ht="12">
      <c r="A507" s="22"/>
      <c r="B507" s="90"/>
      <c r="C507" s="91"/>
      <c r="D507" s="91"/>
      <c r="E507" s="91"/>
      <c r="F507" s="91"/>
      <c r="H507" s="92"/>
      <c r="I507" s="92"/>
      <c r="J507" s="93"/>
    </row>
    <row r="508" spans="1:10" ht="12">
      <c r="A508" s="22"/>
      <c r="B508" s="90"/>
      <c r="C508" s="91"/>
      <c r="D508" s="91"/>
      <c r="E508" s="91"/>
      <c r="F508" s="91"/>
      <c r="H508" s="92"/>
      <c r="I508" s="92"/>
      <c r="J508" s="93"/>
    </row>
    <row r="509" spans="1:10" ht="12">
      <c r="A509" s="22"/>
      <c r="B509" s="90"/>
      <c r="C509" s="91"/>
      <c r="D509" s="91"/>
      <c r="E509" s="91"/>
      <c r="F509" s="91"/>
      <c r="H509" s="92"/>
      <c r="I509" s="92"/>
      <c r="J509" s="93"/>
    </row>
    <row r="510" spans="1:10" ht="12">
      <c r="A510" s="22"/>
      <c r="B510" s="90"/>
      <c r="C510" s="91"/>
      <c r="D510" s="91"/>
      <c r="E510" s="91"/>
      <c r="F510" s="91"/>
      <c r="H510" s="92"/>
      <c r="I510" s="92"/>
      <c r="J510" s="93"/>
    </row>
    <row r="511" spans="1:10" ht="12">
      <c r="A511" s="22"/>
      <c r="B511" s="90"/>
      <c r="C511" s="91"/>
      <c r="D511" s="91"/>
      <c r="E511" s="91"/>
      <c r="F511" s="91"/>
      <c r="H511" s="92"/>
      <c r="I511" s="92"/>
      <c r="J511" s="93"/>
    </row>
    <row r="512" spans="1:10" ht="12">
      <c r="A512" s="22"/>
      <c r="B512" s="90"/>
      <c r="C512" s="91"/>
      <c r="D512" s="91"/>
      <c r="E512" s="91"/>
      <c r="F512" s="91"/>
      <c r="H512" s="92"/>
      <c r="I512" s="92"/>
      <c r="J512" s="93"/>
    </row>
    <row r="513" spans="1:10" ht="12">
      <c r="A513" s="22"/>
      <c r="B513" s="90"/>
      <c r="C513" s="91"/>
      <c r="D513" s="91"/>
      <c r="E513" s="91"/>
      <c r="F513" s="91"/>
      <c r="H513" s="92"/>
      <c r="I513" s="92"/>
      <c r="J513" s="93"/>
    </row>
    <row r="514" spans="1:10" ht="12">
      <c r="A514" s="22"/>
      <c r="B514" s="90"/>
      <c r="C514" s="91"/>
      <c r="D514" s="91"/>
      <c r="E514" s="91"/>
      <c r="F514" s="91"/>
      <c r="H514" s="92"/>
      <c r="I514" s="92"/>
      <c r="J514" s="93"/>
    </row>
    <row r="515" spans="1:10" ht="12">
      <c r="A515" s="22"/>
      <c r="B515" s="90"/>
      <c r="C515" s="91"/>
      <c r="D515" s="91"/>
      <c r="E515" s="91"/>
      <c r="F515" s="91"/>
      <c r="H515" s="92"/>
      <c r="I515" s="92"/>
      <c r="J515" s="93"/>
    </row>
    <row r="516" spans="1:10" ht="12">
      <c r="A516" s="22"/>
      <c r="B516" s="90"/>
      <c r="C516" s="91"/>
      <c r="D516" s="91"/>
      <c r="E516" s="91"/>
      <c r="F516" s="91"/>
      <c r="H516" s="92"/>
      <c r="I516" s="92"/>
      <c r="J516" s="93"/>
    </row>
    <row r="517" spans="1:10" ht="12">
      <c r="A517" s="22"/>
      <c r="B517" s="90"/>
      <c r="C517" s="91"/>
      <c r="D517" s="91"/>
      <c r="E517" s="91"/>
      <c r="F517" s="91"/>
      <c r="H517" s="92"/>
      <c r="I517" s="92"/>
      <c r="J517" s="93"/>
    </row>
    <row r="518" spans="1:10" ht="12">
      <c r="A518" s="22"/>
      <c r="B518" s="90"/>
      <c r="C518" s="91"/>
      <c r="D518" s="91"/>
      <c r="E518" s="91"/>
      <c r="F518" s="91"/>
      <c r="H518" s="92"/>
      <c r="I518" s="92"/>
      <c r="J518" s="93"/>
    </row>
    <row r="519" spans="1:10" ht="12">
      <c r="A519" s="22"/>
      <c r="B519" s="90"/>
      <c r="C519" s="91"/>
      <c r="D519" s="91"/>
      <c r="E519" s="91"/>
      <c r="F519" s="91"/>
      <c r="H519" s="92"/>
      <c r="I519" s="92"/>
      <c r="J519" s="93"/>
    </row>
    <row r="520" spans="1:10" ht="12">
      <c r="A520" s="22"/>
      <c r="B520" s="90"/>
      <c r="C520" s="91"/>
      <c r="D520" s="91"/>
      <c r="E520" s="91"/>
      <c r="F520" s="91"/>
      <c r="H520" s="92"/>
      <c r="I520" s="92"/>
      <c r="J520" s="93"/>
    </row>
    <row r="521" spans="1:10" ht="12">
      <c r="A521" s="22"/>
      <c r="B521" s="90"/>
      <c r="C521" s="91"/>
      <c r="D521" s="91"/>
      <c r="E521" s="91"/>
      <c r="F521" s="91"/>
      <c r="H521" s="92"/>
      <c r="I521" s="92"/>
      <c r="J521" s="93"/>
    </row>
    <row r="522" spans="1:10" ht="12">
      <c r="A522" s="22"/>
      <c r="B522" s="90"/>
      <c r="C522" s="91"/>
      <c r="D522" s="91"/>
      <c r="E522" s="91"/>
      <c r="F522" s="91"/>
      <c r="H522" s="92"/>
      <c r="I522" s="92"/>
      <c r="J522" s="93"/>
    </row>
    <row r="523" spans="1:10" ht="12">
      <c r="A523" s="22"/>
      <c r="B523" s="90"/>
      <c r="C523" s="91"/>
      <c r="D523" s="91"/>
      <c r="E523" s="91"/>
      <c r="F523" s="91"/>
      <c r="H523" s="92"/>
      <c r="I523" s="92"/>
      <c r="J523" s="93"/>
    </row>
    <row r="524" spans="1:10" ht="12">
      <c r="A524" s="22"/>
      <c r="B524" s="90"/>
      <c r="C524" s="91"/>
      <c r="D524" s="91"/>
      <c r="E524" s="91"/>
      <c r="F524" s="91"/>
      <c r="H524" s="92"/>
      <c r="I524" s="92"/>
      <c r="J524" s="93"/>
    </row>
    <row r="525" spans="1:10" ht="12">
      <c r="A525" s="22"/>
      <c r="B525" s="90"/>
      <c r="C525" s="91"/>
      <c r="D525" s="91"/>
      <c r="E525" s="91"/>
      <c r="F525" s="91"/>
      <c r="H525" s="92"/>
      <c r="I525" s="92"/>
      <c r="J525" s="93"/>
    </row>
    <row r="526" spans="1:10" ht="12">
      <c r="A526" s="22"/>
      <c r="B526" s="90"/>
      <c r="C526" s="91"/>
      <c r="D526" s="91"/>
      <c r="E526" s="91"/>
      <c r="F526" s="91"/>
      <c r="H526" s="92"/>
      <c r="I526" s="92"/>
      <c r="J526" s="93"/>
    </row>
    <row r="527" spans="1:10" ht="12">
      <c r="A527" s="22"/>
      <c r="B527" s="90"/>
      <c r="C527" s="91"/>
      <c r="D527" s="91"/>
      <c r="E527" s="91"/>
      <c r="F527" s="91"/>
      <c r="H527" s="92"/>
      <c r="I527" s="92"/>
      <c r="J527" s="93"/>
    </row>
    <row r="528" spans="1:10" ht="12">
      <c r="A528" s="22"/>
      <c r="B528" s="90"/>
      <c r="C528" s="91"/>
      <c r="D528" s="91"/>
      <c r="E528" s="91"/>
      <c r="F528" s="91"/>
      <c r="H528" s="92"/>
      <c r="I528" s="92"/>
      <c r="J528" s="93"/>
    </row>
    <row r="529" spans="1:10" ht="12">
      <c r="A529" s="22"/>
      <c r="B529" s="90"/>
      <c r="C529" s="91"/>
      <c r="D529" s="91"/>
      <c r="E529" s="91"/>
      <c r="F529" s="91"/>
      <c r="H529" s="92"/>
      <c r="I529" s="92"/>
      <c r="J529" s="93"/>
    </row>
    <row r="530" spans="1:10" ht="12">
      <c r="A530" s="22"/>
      <c r="B530" s="90"/>
      <c r="C530" s="91"/>
      <c r="D530" s="91"/>
      <c r="E530" s="91"/>
      <c r="F530" s="91"/>
      <c r="H530" s="92"/>
      <c r="I530" s="92"/>
      <c r="J530" s="93"/>
    </row>
    <row r="531" spans="1:10" ht="12">
      <c r="A531" s="22"/>
      <c r="B531" s="90"/>
      <c r="C531" s="91"/>
      <c r="D531" s="91"/>
      <c r="E531" s="91"/>
      <c r="F531" s="91"/>
      <c r="H531" s="92"/>
      <c r="I531" s="92"/>
      <c r="J531" s="93"/>
    </row>
    <row r="532" spans="1:10" ht="12">
      <c r="A532" s="22"/>
      <c r="B532" s="90"/>
      <c r="C532" s="91"/>
      <c r="D532" s="91"/>
      <c r="E532" s="91"/>
      <c r="F532" s="91"/>
      <c r="H532" s="92"/>
      <c r="I532" s="92"/>
      <c r="J532" s="93"/>
    </row>
    <row r="533" spans="1:10" ht="12">
      <c r="A533" s="22"/>
      <c r="B533" s="90"/>
      <c r="C533" s="91"/>
      <c r="D533" s="91"/>
      <c r="E533" s="91"/>
      <c r="F533" s="91"/>
      <c r="H533" s="92"/>
      <c r="I533" s="92"/>
      <c r="J533" s="93"/>
    </row>
    <row r="534" spans="1:10" ht="12">
      <c r="A534" s="22"/>
      <c r="B534" s="90"/>
      <c r="C534" s="91"/>
      <c r="D534" s="91"/>
      <c r="E534" s="91"/>
      <c r="F534" s="91"/>
      <c r="H534" s="92"/>
      <c r="I534" s="92"/>
      <c r="J534" s="93"/>
    </row>
    <row r="535" spans="1:10" ht="12">
      <c r="A535" s="22"/>
      <c r="B535" s="90"/>
      <c r="C535" s="91"/>
      <c r="D535" s="91"/>
      <c r="E535" s="91"/>
      <c r="F535" s="91"/>
      <c r="H535" s="92"/>
      <c r="I535" s="92"/>
      <c r="J535" s="93"/>
    </row>
    <row r="536" spans="1:10" ht="12">
      <c r="A536" s="22"/>
      <c r="B536" s="90"/>
      <c r="C536" s="91"/>
      <c r="D536" s="91"/>
      <c r="E536" s="91"/>
      <c r="F536" s="91"/>
      <c r="H536" s="92"/>
      <c r="I536" s="92"/>
      <c r="J536" s="93"/>
    </row>
    <row r="537" spans="1:10" ht="12">
      <c r="A537" s="22"/>
      <c r="B537" s="90"/>
      <c r="C537" s="91"/>
      <c r="D537" s="91"/>
      <c r="E537" s="91"/>
      <c r="F537" s="91"/>
      <c r="H537" s="92"/>
      <c r="I537" s="92"/>
      <c r="J537" s="93"/>
    </row>
    <row r="538" spans="1:10" ht="12">
      <c r="A538" s="22"/>
      <c r="B538" s="90"/>
      <c r="C538" s="91"/>
      <c r="D538" s="91"/>
      <c r="E538" s="91"/>
      <c r="F538" s="91"/>
      <c r="H538" s="92"/>
      <c r="I538" s="92"/>
      <c r="J538" s="93"/>
    </row>
    <row r="539" spans="1:10" ht="12">
      <c r="A539" s="22"/>
      <c r="B539" s="90"/>
      <c r="C539" s="91"/>
      <c r="D539" s="91"/>
      <c r="E539" s="91"/>
      <c r="F539" s="91"/>
      <c r="H539" s="92"/>
      <c r="I539" s="92"/>
      <c r="J539" s="93"/>
    </row>
    <row r="540" spans="1:10" ht="12">
      <c r="A540" s="22"/>
      <c r="B540" s="90"/>
      <c r="C540" s="91"/>
      <c r="D540" s="91"/>
      <c r="E540" s="91"/>
      <c r="F540" s="91"/>
      <c r="H540" s="92"/>
      <c r="I540" s="92"/>
      <c r="J540" s="93"/>
    </row>
    <row r="541" spans="1:10" ht="12">
      <c r="A541" s="22"/>
      <c r="B541" s="90"/>
      <c r="C541" s="91"/>
      <c r="D541" s="91"/>
      <c r="E541" s="91"/>
      <c r="F541" s="91"/>
      <c r="H541" s="92"/>
      <c r="I541" s="92"/>
      <c r="J541" s="93"/>
    </row>
    <row r="542" spans="1:10" ht="12">
      <c r="A542" s="22"/>
      <c r="B542" s="90"/>
      <c r="C542" s="91"/>
      <c r="D542" s="91"/>
      <c r="E542" s="91"/>
      <c r="F542" s="91"/>
      <c r="H542" s="92"/>
      <c r="I542" s="92"/>
      <c r="J542" s="93"/>
    </row>
    <row r="543" spans="1:10" ht="12">
      <c r="A543" s="22"/>
      <c r="B543" s="90"/>
      <c r="C543" s="91"/>
      <c r="D543" s="91"/>
      <c r="E543" s="91"/>
      <c r="F543" s="91"/>
      <c r="H543" s="92"/>
      <c r="I543" s="92"/>
      <c r="J543" s="93"/>
    </row>
    <row r="544" spans="1:10" ht="12">
      <c r="A544" s="22"/>
      <c r="B544" s="90"/>
      <c r="C544" s="91"/>
      <c r="D544" s="91"/>
      <c r="E544" s="91"/>
      <c r="F544" s="91"/>
      <c r="H544" s="92"/>
      <c r="I544" s="92"/>
      <c r="J544" s="93"/>
    </row>
    <row r="545" spans="1:10" ht="12">
      <c r="A545" s="22"/>
      <c r="B545" s="90"/>
      <c r="C545" s="91"/>
      <c r="D545" s="91"/>
      <c r="E545" s="91"/>
      <c r="F545" s="91"/>
      <c r="H545" s="92"/>
      <c r="I545" s="92"/>
      <c r="J545" s="93"/>
    </row>
    <row r="546" spans="1:10" ht="12">
      <c r="A546" s="22"/>
      <c r="B546" s="90"/>
      <c r="C546" s="91"/>
      <c r="D546" s="91"/>
      <c r="E546" s="91"/>
      <c r="F546" s="91"/>
      <c r="H546" s="92"/>
      <c r="I546" s="92"/>
      <c r="J546" s="93"/>
    </row>
    <row r="547" spans="1:10" ht="12">
      <c r="A547" s="22"/>
      <c r="B547" s="90"/>
      <c r="C547" s="91"/>
      <c r="D547" s="91"/>
      <c r="E547" s="91"/>
      <c r="F547" s="91"/>
      <c r="H547" s="92"/>
      <c r="I547" s="92"/>
      <c r="J547" s="93"/>
    </row>
    <row r="548" spans="1:10" ht="12">
      <c r="A548" s="22"/>
      <c r="B548" s="90"/>
      <c r="C548" s="91"/>
      <c r="D548" s="91"/>
      <c r="E548" s="91"/>
      <c r="F548" s="91"/>
      <c r="H548" s="92"/>
      <c r="I548" s="92"/>
      <c r="J548" s="93"/>
    </row>
    <row r="549" spans="1:10" ht="12">
      <c r="A549" s="22"/>
      <c r="B549" s="90"/>
      <c r="C549" s="91"/>
      <c r="D549" s="91"/>
      <c r="E549" s="91"/>
      <c r="F549" s="91"/>
      <c r="H549" s="92"/>
      <c r="I549" s="92"/>
      <c r="J549" s="93"/>
    </row>
    <row r="550" spans="1:10" ht="12">
      <c r="A550" s="22"/>
      <c r="B550" s="90"/>
      <c r="C550" s="91"/>
      <c r="D550" s="91"/>
      <c r="E550" s="91"/>
      <c r="F550" s="91"/>
      <c r="H550" s="92"/>
      <c r="I550" s="92"/>
      <c r="J550" s="93"/>
    </row>
    <row r="551" spans="1:10" ht="12">
      <c r="A551" s="22"/>
      <c r="B551" s="90"/>
      <c r="C551" s="91"/>
      <c r="D551" s="91"/>
      <c r="E551" s="91"/>
      <c r="F551" s="91"/>
      <c r="H551" s="92"/>
      <c r="I551" s="92"/>
      <c r="J551" s="93"/>
    </row>
    <row r="552" spans="1:10" ht="12">
      <c r="A552" s="22"/>
      <c r="B552" s="90"/>
      <c r="C552" s="91"/>
      <c r="D552" s="91"/>
      <c r="E552" s="91"/>
      <c r="F552" s="91"/>
      <c r="H552" s="92"/>
      <c r="I552" s="92"/>
      <c r="J552" s="93"/>
    </row>
    <row r="553" spans="1:10" ht="12">
      <c r="A553" s="22"/>
      <c r="B553" s="90"/>
      <c r="C553" s="91"/>
      <c r="D553" s="91"/>
      <c r="E553" s="91"/>
      <c r="F553" s="91"/>
      <c r="H553" s="92"/>
      <c r="I553" s="92"/>
      <c r="J553" s="93"/>
    </row>
    <row r="554" spans="1:10" ht="12">
      <c r="A554" s="22"/>
      <c r="B554" s="90"/>
      <c r="C554" s="91"/>
      <c r="D554" s="91"/>
      <c r="E554" s="91"/>
      <c r="F554" s="91"/>
      <c r="H554" s="92"/>
      <c r="I554" s="92"/>
      <c r="J554" s="93"/>
    </row>
    <row r="555" spans="1:10" ht="12">
      <c r="A555" s="22"/>
      <c r="B555" s="90"/>
      <c r="C555" s="91"/>
      <c r="D555" s="91"/>
      <c r="E555" s="91"/>
      <c r="F555" s="91"/>
      <c r="H555" s="92"/>
      <c r="I555" s="92"/>
      <c r="J555" s="93"/>
    </row>
    <row r="556" spans="1:10" ht="12">
      <c r="A556" s="22"/>
      <c r="B556" s="90"/>
      <c r="C556" s="91"/>
      <c r="D556" s="91"/>
      <c r="E556" s="91"/>
      <c r="F556" s="91"/>
      <c r="H556" s="92"/>
      <c r="I556" s="92"/>
      <c r="J556" s="93"/>
    </row>
    <row r="557" spans="1:10" ht="12">
      <c r="A557" s="22"/>
      <c r="B557" s="90"/>
      <c r="C557" s="91"/>
      <c r="D557" s="91"/>
      <c r="E557" s="91"/>
      <c r="F557" s="91"/>
      <c r="H557" s="92"/>
      <c r="I557" s="92"/>
      <c r="J557" s="93"/>
    </row>
    <row r="558" spans="1:10" ht="12">
      <c r="A558" s="22"/>
      <c r="B558" s="90"/>
      <c r="C558" s="91"/>
      <c r="D558" s="91"/>
      <c r="E558" s="91"/>
      <c r="F558" s="91"/>
      <c r="H558" s="92"/>
      <c r="I558" s="92"/>
      <c r="J558" s="93"/>
    </row>
    <row r="559" spans="1:10" ht="12">
      <c r="A559" s="22"/>
      <c r="B559" s="90"/>
      <c r="C559" s="91"/>
      <c r="D559" s="91"/>
      <c r="E559" s="91"/>
      <c r="F559" s="91"/>
      <c r="H559" s="92"/>
      <c r="I559" s="92"/>
      <c r="J559" s="93"/>
    </row>
    <row r="560" spans="1:10" ht="12">
      <c r="A560" s="22"/>
      <c r="B560" s="90"/>
      <c r="C560" s="91"/>
      <c r="D560" s="91"/>
      <c r="E560" s="91"/>
      <c r="F560" s="91"/>
      <c r="H560" s="92"/>
      <c r="I560" s="92"/>
      <c r="J560" s="93"/>
    </row>
    <row r="561" spans="1:10" ht="12">
      <c r="A561" s="22"/>
      <c r="B561" s="90"/>
      <c r="C561" s="91"/>
      <c r="D561" s="91"/>
      <c r="E561" s="91"/>
      <c r="F561" s="91"/>
      <c r="H561" s="92"/>
      <c r="I561" s="92"/>
      <c r="J561" s="93"/>
    </row>
    <row r="562" spans="1:10" ht="12">
      <c r="A562" s="22"/>
      <c r="B562" s="90"/>
      <c r="C562" s="91"/>
      <c r="D562" s="91"/>
      <c r="E562" s="91"/>
      <c r="F562" s="91"/>
      <c r="H562" s="92"/>
      <c r="I562" s="92"/>
      <c r="J562" s="93"/>
    </row>
    <row r="563" spans="1:10" ht="12">
      <c r="A563" s="22"/>
      <c r="B563" s="90"/>
      <c r="C563" s="91"/>
      <c r="D563" s="91"/>
      <c r="E563" s="91"/>
      <c r="F563" s="91"/>
      <c r="H563" s="92"/>
      <c r="I563" s="92"/>
      <c r="J563" s="93"/>
    </row>
    <row r="564" spans="1:10" ht="12">
      <c r="A564" s="22"/>
      <c r="B564" s="90"/>
      <c r="C564" s="91"/>
      <c r="D564" s="91"/>
      <c r="E564" s="91"/>
      <c r="F564" s="91"/>
      <c r="H564" s="92"/>
      <c r="I564" s="92"/>
      <c r="J564" s="93"/>
    </row>
    <row r="565" spans="1:10" ht="12">
      <c r="A565" s="22"/>
      <c r="B565" s="90"/>
      <c r="C565" s="91"/>
      <c r="D565" s="91"/>
      <c r="E565" s="91"/>
      <c r="F565" s="91"/>
      <c r="H565" s="92"/>
      <c r="I565" s="92"/>
      <c r="J565" s="93"/>
    </row>
    <row r="566" spans="1:10" ht="12">
      <c r="A566" s="22"/>
      <c r="B566" s="90"/>
      <c r="C566" s="91"/>
      <c r="D566" s="91"/>
      <c r="E566" s="91"/>
      <c r="F566" s="91"/>
      <c r="H566" s="92"/>
      <c r="I566" s="92"/>
      <c r="J566" s="93"/>
    </row>
    <row r="567" spans="1:10" ht="12">
      <c r="A567" s="22"/>
      <c r="B567" s="90"/>
      <c r="C567" s="91"/>
      <c r="D567" s="91"/>
      <c r="E567" s="91"/>
      <c r="F567" s="91"/>
      <c r="H567" s="92"/>
      <c r="I567" s="92"/>
      <c r="J567" s="93"/>
    </row>
    <row r="568" spans="1:10" ht="12">
      <c r="A568" s="22"/>
      <c r="B568" s="90"/>
      <c r="C568" s="91"/>
      <c r="D568" s="91"/>
      <c r="E568" s="91"/>
      <c r="F568" s="91"/>
      <c r="H568" s="92"/>
      <c r="I568" s="92"/>
      <c r="J568" s="93"/>
    </row>
    <row r="569" spans="1:10" ht="12">
      <c r="A569" s="22"/>
      <c r="B569" s="90"/>
      <c r="C569" s="91"/>
      <c r="D569" s="91"/>
      <c r="E569" s="91"/>
      <c r="F569" s="91"/>
      <c r="H569" s="92"/>
      <c r="I569" s="92"/>
      <c r="J569" s="93"/>
    </row>
    <row r="570" spans="1:10" ht="12">
      <c r="A570" s="22"/>
      <c r="B570" s="90"/>
      <c r="C570" s="91"/>
      <c r="D570" s="91"/>
      <c r="E570" s="91"/>
      <c r="F570" s="91"/>
      <c r="H570" s="92"/>
      <c r="I570" s="92"/>
      <c r="J570" s="93"/>
    </row>
    <row r="571" spans="1:10" ht="12">
      <c r="A571" s="22"/>
      <c r="B571" s="90"/>
      <c r="C571" s="91"/>
      <c r="D571" s="91"/>
      <c r="E571" s="91"/>
      <c r="F571" s="91"/>
      <c r="H571" s="92"/>
      <c r="I571" s="92"/>
      <c r="J571" s="93"/>
    </row>
    <row r="572" spans="1:10" ht="12">
      <c r="A572" s="22"/>
      <c r="B572" s="90"/>
      <c r="C572" s="91"/>
      <c r="D572" s="91"/>
      <c r="E572" s="91"/>
      <c r="F572" s="91"/>
      <c r="H572" s="92"/>
      <c r="I572" s="92"/>
      <c r="J572" s="93"/>
    </row>
    <row r="573" spans="1:10" ht="12">
      <c r="A573" s="22"/>
      <c r="B573" s="90"/>
      <c r="C573" s="91"/>
      <c r="D573" s="91"/>
      <c r="E573" s="91"/>
      <c r="F573" s="91"/>
      <c r="H573" s="92"/>
      <c r="I573" s="92"/>
      <c r="J573" s="93"/>
    </row>
    <row r="574" spans="1:10" ht="12">
      <c r="A574" s="22"/>
      <c r="B574" s="90"/>
      <c r="C574" s="91"/>
      <c r="D574" s="91"/>
      <c r="E574" s="91"/>
      <c r="F574" s="91"/>
      <c r="H574" s="92"/>
      <c r="I574" s="92"/>
      <c r="J574" s="93"/>
    </row>
    <row r="575" spans="1:10" ht="12">
      <c r="A575" s="22"/>
      <c r="B575" s="90"/>
      <c r="C575" s="91"/>
      <c r="D575" s="91"/>
      <c r="E575" s="91"/>
      <c r="F575" s="91"/>
      <c r="H575" s="92"/>
      <c r="I575" s="92"/>
      <c r="J575" s="93"/>
    </row>
    <row r="576" spans="1:10" ht="12">
      <c r="A576" s="22"/>
      <c r="B576" s="90"/>
      <c r="C576" s="91"/>
      <c r="D576" s="91"/>
      <c r="E576" s="91"/>
      <c r="F576" s="91"/>
      <c r="H576" s="92"/>
      <c r="I576" s="92"/>
      <c r="J576" s="93"/>
    </row>
    <row r="577" spans="1:10" ht="12">
      <c r="A577" s="22"/>
      <c r="B577" s="90"/>
      <c r="C577" s="91"/>
      <c r="D577" s="91"/>
      <c r="E577" s="91"/>
      <c r="F577" s="91"/>
      <c r="H577" s="92"/>
      <c r="I577" s="92"/>
      <c r="J577" s="93"/>
    </row>
    <row r="578" spans="1:10" ht="12">
      <c r="A578" s="22"/>
      <c r="B578" s="90"/>
      <c r="C578" s="91"/>
      <c r="D578" s="91"/>
      <c r="E578" s="91"/>
      <c r="F578" s="91"/>
      <c r="H578" s="92"/>
      <c r="I578" s="92"/>
      <c r="J578" s="93"/>
    </row>
    <row r="579" spans="1:10" ht="12">
      <c r="A579" s="22"/>
      <c r="B579" s="90"/>
      <c r="C579" s="91"/>
      <c r="D579" s="91"/>
      <c r="E579" s="91"/>
      <c r="F579" s="91"/>
      <c r="H579" s="92"/>
      <c r="I579" s="92"/>
      <c r="J579" s="93"/>
    </row>
    <row r="580" spans="1:10" ht="12">
      <c r="A580" s="22"/>
      <c r="B580" s="90"/>
      <c r="C580" s="91"/>
      <c r="D580" s="91"/>
      <c r="E580" s="91"/>
      <c r="F580" s="91"/>
      <c r="H580" s="92"/>
      <c r="I580" s="92"/>
      <c r="J580" s="93"/>
    </row>
    <row r="581" spans="1:10" ht="12">
      <c r="A581" s="22"/>
      <c r="B581" s="90"/>
      <c r="C581" s="91"/>
      <c r="D581" s="91"/>
      <c r="E581" s="91"/>
      <c r="F581" s="91"/>
      <c r="H581" s="92"/>
      <c r="I581" s="92"/>
      <c r="J581" s="93"/>
    </row>
    <row r="582" spans="1:10" ht="12">
      <c r="A582" s="22"/>
      <c r="B582" s="90"/>
      <c r="C582" s="91"/>
      <c r="D582" s="91"/>
      <c r="E582" s="91"/>
      <c r="F582" s="91"/>
      <c r="H582" s="92"/>
      <c r="I582" s="92"/>
      <c r="J582" s="93"/>
    </row>
    <row r="583" spans="1:10" ht="12">
      <c r="A583" s="22"/>
      <c r="B583" s="90"/>
      <c r="C583" s="91"/>
      <c r="D583" s="91"/>
      <c r="E583" s="91"/>
      <c r="F583" s="91"/>
      <c r="H583" s="92"/>
      <c r="I583" s="92"/>
      <c r="J583" s="93"/>
    </row>
    <row r="584" spans="1:10" ht="12">
      <c r="A584" s="22"/>
      <c r="B584" s="90"/>
      <c r="C584" s="91"/>
      <c r="D584" s="91"/>
      <c r="E584" s="91"/>
      <c r="F584" s="91"/>
      <c r="H584" s="92"/>
      <c r="I584" s="92"/>
      <c r="J584" s="93"/>
    </row>
    <row r="585" spans="1:10" ht="12">
      <c r="A585" s="22"/>
      <c r="B585" s="90"/>
      <c r="C585" s="91"/>
      <c r="D585" s="91"/>
      <c r="E585" s="91"/>
      <c r="F585" s="91"/>
      <c r="H585" s="92"/>
      <c r="I585" s="92"/>
      <c r="J585" s="93"/>
    </row>
    <row r="586" spans="1:10" ht="12">
      <c r="A586" s="22"/>
      <c r="B586" s="90"/>
      <c r="C586" s="91"/>
      <c r="D586" s="91"/>
      <c r="E586" s="91"/>
      <c r="F586" s="91"/>
      <c r="H586" s="92"/>
      <c r="I586" s="92"/>
      <c r="J586" s="93"/>
    </row>
    <row r="587" spans="1:10" ht="12">
      <c r="A587" s="22"/>
      <c r="B587" s="90"/>
      <c r="C587" s="91"/>
      <c r="D587" s="91"/>
      <c r="E587" s="91"/>
      <c r="F587" s="91"/>
      <c r="H587" s="92"/>
      <c r="I587" s="92"/>
      <c r="J587" s="93"/>
    </row>
    <row r="588" spans="1:10" ht="12">
      <c r="A588" s="22"/>
      <c r="B588" s="90"/>
      <c r="C588" s="91"/>
      <c r="D588" s="91"/>
      <c r="E588" s="91"/>
      <c r="F588" s="91"/>
      <c r="H588" s="92"/>
      <c r="I588" s="92"/>
      <c r="J588" s="93"/>
    </row>
    <row r="589" spans="1:10" ht="12">
      <c r="A589" s="22"/>
      <c r="B589" s="90"/>
      <c r="C589" s="91"/>
      <c r="D589" s="91"/>
      <c r="E589" s="91"/>
      <c r="F589" s="91"/>
      <c r="H589" s="92"/>
      <c r="I589" s="92"/>
      <c r="J589" s="93"/>
    </row>
    <row r="590" spans="1:10" ht="12">
      <c r="A590" s="22"/>
      <c r="B590" s="90"/>
      <c r="C590" s="91"/>
      <c r="D590" s="91"/>
      <c r="E590" s="91"/>
      <c r="F590" s="91"/>
      <c r="H590" s="92"/>
      <c r="I590" s="92"/>
      <c r="J590" s="93"/>
    </row>
    <row r="591" spans="1:10" ht="12">
      <c r="A591" s="22"/>
      <c r="B591" s="90"/>
      <c r="C591" s="91"/>
      <c r="D591" s="91"/>
      <c r="E591" s="91"/>
      <c r="F591" s="91"/>
      <c r="H591" s="92"/>
      <c r="I591" s="92"/>
      <c r="J591" s="93"/>
    </row>
    <row r="592" spans="1:10" ht="12">
      <c r="A592" s="22"/>
      <c r="B592" s="90"/>
      <c r="C592" s="91"/>
      <c r="D592" s="91"/>
      <c r="E592" s="91"/>
      <c r="F592" s="91"/>
      <c r="H592" s="92"/>
      <c r="I592" s="92"/>
      <c r="J592" s="93"/>
    </row>
    <row r="593" spans="1:10" ht="12">
      <c r="A593" s="22"/>
      <c r="B593" s="90"/>
      <c r="C593" s="91"/>
      <c r="D593" s="91"/>
      <c r="E593" s="91"/>
      <c r="F593" s="91"/>
      <c r="H593" s="92"/>
      <c r="I593" s="92"/>
      <c r="J593" s="93"/>
    </row>
    <row r="594" spans="1:10" ht="12">
      <c r="A594" s="22"/>
      <c r="B594" s="90"/>
      <c r="C594" s="91"/>
      <c r="D594" s="91"/>
      <c r="E594" s="91"/>
      <c r="F594" s="91"/>
      <c r="H594" s="92"/>
      <c r="I594" s="92"/>
      <c r="J594" s="93"/>
    </row>
    <row r="595" spans="1:10" ht="12">
      <c r="A595" s="22"/>
      <c r="B595" s="90"/>
      <c r="C595" s="91"/>
      <c r="D595" s="91"/>
      <c r="E595" s="91"/>
      <c r="F595" s="91"/>
      <c r="H595" s="92"/>
      <c r="I595" s="92"/>
      <c r="J595" s="93"/>
    </row>
    <row r="596" spans="1:10" ht="12">
      <c r="A596" s="22"/>
      <c r="B596" s="90"/>
      <c r="C596" s="91"/>
      <c r="D596" s="91"/>
      <c r="E596" s="91"/>
      <c r="F596" s="91"/>
      <c r="H596" s="92"/>
      <c r="I596" s="92"/>
      <c r="J596" s="93"/>
    </row>
    <row r="597" spans="1:10" ht="12">
      <c r="A597" s="22"/>
      <c r="B597" s="90"/>
      <c r="C597" s="91"/>
      <c r="D597" s="91"/>
      <c r="E597" s="91"/>
      <c r="F597" s="91"/>
      <c r="H597" s="92"/>
      <c r="I597" s="92"/>
      <c r="J597" s="93"/>
    </row>
    <row r="598" spans="1:10" ht="12">
      <c r="A598" s="22"/>
      <c r="B598" s="90"/>
      <c r="C598" s="91"/>
      <c r="D598" s="91"/>
      <c r="E598" s="91"/>
      <c r="F598" s="91"/>
      <c r="H598" s="92"/>
      <c r="I598" s="92"/>
      <c r="J598" s="93"/>
    </row>
    <row r="599" spans="1:10" ht="12">
      <c r="A599" s="22"/>
      <c r="B599" s="90"/>
      <c r="C599" s="91"/>
      <c r="D599" s="91"/>
      <c r="E599" s="91"/>
      <c r="F599" s="91"/>
      <c r="H599" s="92"/>
      <c r="I599" s="92"/>
      <c r="J599" s="93"/>
    </row>
    <row r="600" spans="1:10" ht="12">
      <c r="A600" s="22"/>
      <c r="B600" s="90"/>
      <c r="C600" s="91"/>
      <c r="D600" s="91"/>
      <c r="E600" s="91"/>
      <c r="F600" s="91"/>
      <c r="H600" s="92"/>
      <c r="I600" s="92"/>
      <c r="J600" s="93"/>
    </row>
    <row r="601" spans="1:10" ht="12">
      <c r="A601" s="22"/>
      <c r="B601" s="90"/>
      <c r="C601" s="91"/>
      <c r="D601" s="91"/>
      <c r="E601" s="91"/>
      <c r="F601" s="91"/>
      <c r="H601" s="92"/>
      <c r="I601" s="92"/>
      <c r="J601" s="93"/>
    </row>
    <row r="602" spans="1:10" ht="12">
      <c r="A602" s="22"/>
      <c r="B602" s="90"/>
      <c r="C602" s="91"/>
      <c r="D602" s="91"/>
      <c r="E602" s="91"/>
      <c r="F602" s="91"/>
      <c r="H602" s="92"/>
      <c r="I602" s="92"/>
      <c r="J602" s="93"/>
    </row>
    <row r="603" spans="1:10" ht="12">
      <c r="A603" s="22"/>
      <c r="B603" s="90"/>
      <c r="C603" s="91"/>
      <c r="D603" s="91"/>
      <c r="E603" s="91"/>
      <c r="F603" s="91"/>
      <c r="H603" s="92"/>
      <c r="I603" s="92"/>
      <c r="J603" s="93"/>
    </row>
    <row r="604" spans="1:10" ht="12">
      <c r="A604" s="22"/>
      <c r="B604" s="90"/>
      <c r="C604" s="91"/>
      <c r="D604" s="91"/>
      <c r="E604" s="91"/>
      <c r="F604" s="91"/>
      <c r="H604" s="92"/>
      <c r="I604" s="92"/>
      <c r="J604" s="93"/>
    </row>
    <row r="605" spans="1:10" ht="12">
      <c r="A605" s="22"/>
      <c r="B605" s="90"/>
      <c r="C605" s="91"/>
      <c r="D605" s="91"/>
      <c r="E605" s="91"/>
      <c r="F605" s="91"/>
      <c r="H605" s="92"/>
      <c r="I605" s="92"/>
      <c r="J605" s="93"/>
    </row>
    <row r="606" spans="1:10" ht="12">
      <c r="A606" s="22"/>
      <c r="B606" s="90"/>
      <c r="C606" s="91"/>
      <c r="D606" s="91"/>
      <c r="E606" s="91"/>
      <c r="F606" s="91"/>
      <c r="H606" s="92"/>
      <c r="I606" s="92"/>
      <c r="J606" s="93"/>
    </row>
    <row r="607" spans="1:10" ht="12">
      <c r="A607" s="22"/>
      <c r="B607" s="90"/>
      <c r="C607" s="91"/>
      <c r="D607" s="91"/>
      <c r="E607" s="91"/>
      <c r="F607" s="91"/>
      <c r="H607" s="92"/>
      <c r="I607" s="92"/>
      <c r="J607" s="93"/>
    </row>
    <row r="608" spans="1:10" ht="12">
      <c r="A608" s="22"/>
      <c r="B608" s="90"/>
      <c r="C608" s="91"/>
      <c r="D608" s="91"/>
      <c r="E608" s="91"/>
      <c r="F608" s="91"/>
      <c r="H608" s="92"/>
      <c r="I608" s="92"/>
      <c r="J608" s="93"/>
    </row>
    <row r="609" spans="1:10" ht="12">
      <c r="A609" s="22"/>
      <c r="B609" s="90"/>
      <c r="C609" s="91"/>
      <c r="D609" s="91"/>
      <c r="E609" s="91"/>
      <c r="F609" s="91"/>
      <c r="H609" s="92"/>
      <c r="I609" s="92"/>
      <c r="J609" s="93"/>
    </row>
    <row r="610" spans="1:10" ht="12">
      <c r="A610" s="22"/>
      <c r="B610" s="90"/>
      <c r="C610" s="91"/>
      <c r="D610" s="91"/>
      <c r="E610" s="91"/>
      <c r="F610" s="91"/>
      <c r="H610" s="92"/>
      <c r="I610" s="92"/>
      <c r="J610" s="93"/>
    </row>
    <row r="611" spans="1:10" ht="12">
      <c r="A611" s="22"/>
      <c r="B611" s="90"/>
      <c r="C611" s="91"/>
      <c r="D611" s="91"/>
      <c r="E611" s="91"/>
      <c r="F611" s="91"/>
      <c r="H611" s="92"/>
      <c r="I611" s="92"/>
      <c r="J611" s="93"/>
    </row>
    <row r="612" spans="1:10" ht="12">
      <c r="A612" s="22"/>
      <c r="B612" s="90"/>
      <c r="C612" s="91"/>
      <c r="D612" s="91"/>
      <c r="E612" s="91"/>
      <c r="F612" s="91"/>
      <c r="H612" s="92"/>
      <c r="I612" s="92"/>
      <c r="J612" s="93"/>
    </row>
    <row r="613" spans="1:10" ht="12">
      <c r="A613" s="22"/>
      <c r="B613" s="90"/>
      <c r="C613" s="91"/>
      <c r="D613" s="91"/>
      <c r="E613" s="91"/>
      <c r="F613" s="91"/>
      <c r="H613" s="92"/>
      <c r="I613" s="92"/>
      <c r="J613" s="93"/>
    </row>
    <row r="614" spans="1:10" ht="12">
      <c r="A614" s="22"/>
      <c r="B614" s="90"/>
      <c r="C614" s="91"/>
      <c r="D614" s="91"/>
      <c r="E614" s="91"/>
      <c r="F614" s="91"/>
      <c r="H614" s="92"/>
      <c r="I614" s="92"/>
      <c r="J614" s="93"/>
    </row>
    <row r="615" spans="1:10" ht="12">
      <c r="A615" s="22"/>
      <c r="B615" s="90"/>
      <c r="C615" s="91"/>
      <c r="D615" s="91"/>
      <c r="E615" s="91"/>
      <c r="F615" s="91"/>
      <c r="H615" s="92"/>
      <c r="I615" s="92"/>
      <c r="J615" s="93"/>
    </row>
    <row r="616" spans="1:10" ht="12">
      <c r="A616" s="22"/>
      <c r="B616" s="90"/>
      <c r="C616" s="91"/>
      <c r="D616" s="91"/>
      <c r="E616" s="91"/>
      <c r="F616" s="91"/>
      <c r="H616" s="92"/>
      <c r="I616" s="92"/>
      <c r="J616" s="93"/>
    </row>
    <row r="617" spans="1:10" ht="12">
      <c r="A617" s="22"/>
      <c r="B617" s="90"/>
      <c r="C617" s="91"/>
      <c r="D617" s="91"/>
      <c r="E617" s="91"/>
      <c r="F617" s="91"/>
      <c r="H617" s="92"/>
      <c r="I617" s="92"/>
      <c r="J617" s="93"/>
    </row>
    <row r="618" spans="1:10" ht="12">
      <c r="A618" s="22"/>
      <c r="B618" s="90"/>
      <c r="C618" s="91"/>
      <c r="D618" s="91"/>
      <c r="E618" s="91"/>
      <c r="F618" s="91"/>
      <c r="H618" s="92"/>
      <c r="I618" s="92"/>
      <c r="J618" s="93"/>
    </row>
    <row r="619" spans="1:10" ht="12">
      <c r="A619" s="22"/>
      <c r="B619" s="90"/>
      <c r="C619" s="91"/>
      <c r="D619" s="91"/>
      <c r="E619" s="91"/>
      <c r="F619" s="91"/>
      <c r="H619" s="92"/>
      <c r="I619" s="92"/>
      <c r="J619" s="93"/>
    </row>
    <row r="620" spans="1:10" ht="12">
      <c r="A620" s="22"/>
      <c r="B620" s="90"/>
      <c r="C620" s="91"/>
      <c r="D620" s="91"/>
      <c r="E620" s="91"/>
      <c r="F620" s="91"/>
      <c r="H620" s="92"/>
      <c r="I620" s="92"/>
      <c r="J620" s="93"/>
    </row>
    <row r="621" spans="1:10" ht="12">
      <c r="A621" s="22"/>
      <c r="B621" s="90"/>
      <c r="C621" s="91"/>
      <c r="D621" s="91"/>
      <c r="E621" s="91"/>
      <c r="F621" s="91"/>
      <c r="H621" s="92"/>
      <c r="I621" s="92"/>
      <c r="J621" s="93"/>
    </row>
    <row r="622" spans="1:10" ht="12">
      <c r="A622" s="22"/>
      <c r="B622" s="90"/>
      <c r="C622" s="91"/>
      <c r="D622" s="91"/>
      <c r="E622" s="91"/>
      <c r="F622" s="91"/>
      <c r="H622" s="92"/>
      <c r="I622" s="92"/>
      <c r="J622" s="93"/>
    </row>
    <row r="623" spans="1:10" ht="12">
      <c r="A623" s="22"/>
      <c r="B623" s="90"/>
      <c r="C623" s="91"/>
      <c r="D623" s="91"/>
      <c r="E623" s="91"/>
      <c r="F623" s="91"/>
      <c r="H623" s="92"/>
      <c r="I623" s="92"/>
      <c r="J623" s="93"/>
    </row>
    <row r="624" spans="1:10" ht="12">
      <c r="A624" s="22"/>
      <c r="B624" s="90"/>
      <c r="C624" s="91"/>
      <c r="D624" s="91"/>
      <c r="E624" s="91"/>
      <c r="F624" s="91"/>
      <c r="H624" s="92"/>
      <c r="I624" s="92"/>
      <c r="J624" s="93"/>
    </row>
    <row r="625" spans="1:10" ht="12">
      <c r="A625" s="22"/>
      <c r="B625" s="90"/>
      <c r="C625" s="91"/>
      <c r="D625" s="91"/>
      <c r="E625" s="91"/>
      <c r="F625" s="91"/>
      <c r="H625" s="92"/>
      <c r="I625" s="92"/>
      <c r="J625" s="93"/>
    </row>
    <row r="626" spans="1:10" ht="12">
      <c r="A626" s="22"/>
      <c r="B626" s="90"/>
      <c r="C626" s="91"/>
      <c r="D626" s="91"/>
      <c r="E626" s="91"/>
      <c r="F626" s="91"/>
      <c r="H626" s="92"/>
      <c r="I626" s="92"/>
      <c r="J626" s="93"/>
    </row>
    <row r="627" spans="1:10" ht="12">
      <c r="A627" s="22"/>
      <c r="B627" s="90"/>
      <c r="C627" s="91"/>
      <c r="D627" s="91"/>
      <c r="E627" s="91"/>
      <c r="F627" s="91"/>
      <c r="H627" s="92"/>
      <c r="I627" s="92"/>
      <c r="J627" s="93"/>
    </row>
    <row r="628" spans="1:10" ht="12">
      <c r="A628" s="22"/>
      <c r="B628" s="90"/>
      <c r="C628" s="91"/>
      <c r="D628" s="91"/>
      <c r="E628" s="91"/>
      <c r="F628" s="91"/>
      <c r="H628" s="92"/>
      <c r="I628" s="92"/>
      <c r="J628" s="93"/>
    </row>
    <row r="629" spans="1:10" ht="12">
      <c r="A629" s="22"/>
      <c r="B629" s="90"/>
      <c r="C629" s="91"/>
      <c r="D629" s="91"/>
      <c r="E629" s="91"/>
      <c r="F629" s="91"/>
      <c r="H629" s="92"/>
      <c r="I629" s="92"/>
      <c r="J629" s="93"/>
    </row>
    <row r="630" spans="1:10" ht="12">
      <c r="A630" s="22"/>
      <c r="B630" s="90"/>
      <c r="C630" s="91"/>
      <c r="D630" s="91"/>
      <c r="E630" s="91"/>
      <c r="F630" s="91"/>
      <c r="H630" s="92"/>
      <c r="I630" s="92"/>
      <c r="J630" s="93"/>
    </row>
    <row r="631" spans="1:10" ht="12">
      <c r="A631" s="22"/>
      <c r="B631" s="90"/>
      <c r="C631" s="91"/>
      <c r="D631" s="91"/>
      <c r="E631" s="91"/>
      <c r="F631" s="91"/>
      <c r="H631" s="92"/>
      <c r="I631" s="92"/>
      <c r="J631" s="93"/>
    </row>
    <row r="632" spans="1:10" ht="12">
      <c r="A632" s="22"/>
      <c r="B632" s="90"/>
      <c r="C632" s="91"/>
      <c r="D632" s="91"/>
      <c r="E632" s="91"/>
      <c r="F632" s="91"/>
      <c r="H632" s="92"/>
      <c r="I632" s="92"/>
      <c r="J632" s="93"/>
    </row>
    <row r="633" spans="1:10" ht="12">
      <c r="A633" s="22"/>
      <c r="B633" s="90"/>
      <c r="C633" s="91"/>
      <c r="D633" s="91"/>
      <c r="E633" s="91"/>
      <c r="F633" s="91"/>
      <c r="H633" s="92"/>
      <c r="I633" s="92"/>
      <c r="J633" s="93"/>
    </row>
    <row r="634" spans="1:10" ht="12">
      <c r="A634" s="22"/>
      <c r="B634" s="90"/>
      <c r="C634" s="91"/>
      <c r="D634" s="91"/>
      <c r="E634" s="91"/>
      <c r="F634" s="91"/>
      <c r="H634" s="92"/>
      <c r="I634" s="92"/>
      <c r="J634" s="93"/>
    </row>
    <row r="635" spans="1:10" ht="12">
      <c r="A635" s="22"/>
      <c r="B635" s="90"/>
      <c r="C635" s="91"/>
      <c r="D635" s="91"/>
      <c r="E635" s="91"/>
      <c r="F635" s="91"/>
      <c r="H635" s="92"/>
      <c r="I635" s="92"/>
      <c r="J635" s="93"/>
    </row>
    <row r="636" spans="1:10" ht="12">
      <c r="A636" s="22"/>
      <c r="B636" s="90"/>
      <c r="C636" s="91"/>
      <c r="D636" s="91"/>
      <c r="E636" s="91"/>
      <c r="F636" s="91"/>
      <c r="H636" s="92"/>
      <c r="I636" s="92"/>
      <c r="J636" s="93"/>
    </row>
    <row r="637" spans="1:10" ht="12">
      <c r="A637" s="22"/>
      <c r="B637" s="90"/>
      <c r="C637" s="91"/>
      <c r="D637" s="91"/>
      <c r="E637" s="91"/>
      <c r="F637" s="91"/>
      <c r="H637" s="92"/>
      <c r="I637" s="92"/>
      <c r="J637" s="93"/>
    </row>
    <row r="638" spans="1:10" ht="12">
      <c r="A638" s="22"/>
      <c r="B638" s="90"/>
      <c r="C638" s="91"/>
      <c r="D638" s="91"/>
      <c r="E638" s="91"/>
      <c r="F638" s="91"/>
      <c r="H638" s="92"/>
      <c r="I638" s="92"/>
      <c r="J638" s="93"/>
    </row>
    <row r="639" spans="1:10" ht="12">
      <c r="A639" s="22"/>
      <c r="B639" s="90"/>
      <c r="C639" s="91"/>
      <c r="D639" s="91"/>
      <c r="E639" s="91"/>
      <c r="F639" s="91"/>
      <c r="H639" s="92"/>
      <c r="I639" s="92"/>
      <c r="J639" s="93"/>
    </row>
    <row r="640" spans="1:10" ht="12">
      <c r="A640" s="22"/>
      <c r="B640" s="90"/>
      <c r="C640" s="91"/>
      <c r="D640" s="91"/>
      <c r="E640" s="91"/>
      <c r="F640" s="91"/>
      <c r="H640" s="92"/>
      <c r="I640" s="92"/>
      <c r="J640" s="93"/>
    </row>
    <row r="641" spans="1:10" ht="12">
      <c r="A641" s="22"/>
      <c r="B641" s="90"/>
      <c r="C641" s="91"/>
      <c r="D641" s="91"/>
      <c r="E641" s="91"/>
      <c r="F641" s="91"/>
      <c r="H641" s="92"/>
      <c r="I641" s="92"/>
      <c r="J641" s="93"/>
    </row>
    <row r="642" spans="1:10" ht="12">
      <c r="A642" s="22"/>
      <c r="B642" s="90"/>
      <c r="C642" s="91"/>
      <c r="D642" s="91"/>
      <c r="E642" s="91"/>
      <c r="F642" s="91"/>
      <c r="H642" s="92"/>
      <c r="I642" s="92"/>
      <c r="J642" s="93"/>
    </row>
    <row r="643" spans="1:10" ht="12">
      <c r="A643" s="22"/>
      <c r="B643" s="90"/>
      <c r="C643" s="91"/>
      <c r="D643" s="91"/>
      <c r="E643" s="91"/>
      <c r="F643" s="91"/>
      <c r="H643" s="92"/>
      <c r="I643" s="92"/>
      <c r="J643" s="93"/>
    </row>
    <row r="644" spans="1:10" ht="12">
      <c r="A644" s="22"/>
      <c r="B644" s="90"/>
      <c r="C644" s="91"/>
      <c r="D644" s="91"/>
      <c r="E644" s="91"/>
      <c r="F644" s="91"/>
      <c r="H644" s="92"/>
      <c r="I644" s="92"/>
      <c r="J644" s="93"/>
    </row>
    <row r="645" spans="1:10" ht="12">
      <c r="A645" s="22"/>
      <c r="B645" s="90"/>
      <c r="C645" s="91"/>
      <c r="D645" s="91"/>
      <c r="E645" s="91"/>
      <c r="F645" s="91"/>
      <c r="H645" s="92"/>
      <c r="I645" s="92"/>
      <c r="J645" s="93"/>
    </row>
    <row r="646" spans="1:10" ht="12">
      <c r="A646" s="22"/>
      <c r="B646" s="90"/>
      <c r="C646" s="91"/>
      <c r="D646" s="91"/>
      <c r="E646" s="91"/>
      <c r="F646" s="91"/>
      <c r="H646" s="92"/>
      <c r="I646" s="92"/>
      <c r="J646" s="93"/>
    </row>
    <row r="647" spans="1:10" ht="12">
      <c r="A647" s="22"/>
      <c r="B647" s="90"/>
      <c r="C647" s="91"/>
      <c r="D647" s="91"/>
      <c r="E647" s="91"/>
      <c r="F647" s="91"/>
      <c r="H647" s="92"/>
      <c r="I647" s="92"/>
      <c r="J647" s="93"/>
    </row>
    <row r="648" spans="1:10" ht="12">
      <c r="A648" s="22"/>
      <c r="B648" s="90"/>
      <c r="C648" s="91"/>
      <c r="D648" s="91"/>
      <c r="E648" s="91"/>
      <c r="F648" s="91"/>
      <c r="H648" s="92"/>
      <c r="I648" s="92"/>
      <c r="J648" s="93"/>
    </row>
    <row r="649" spans="1:10" ht="12">
      <c r="A649" s="22"/>
      <c r="B649" s="90"/>
      <c r="C649" s="91"/>
      <c r="D649" s="91"/>
      <c r="E649" s="91"/>
      <c r="F649" s="91"/>
      <c r="H649" s="92"/>
      <c r="I649" s="92"/>
      <c r="J649" s="93"/>
    </row>
    <row r="650" spans="1:10" ht="12">
      <c r="A650" s="22"/>
      <c r="B650" s="90"/>
      <c r="C650" s="91"/>
      <c r="D650" s="91"/>
      <c r="E650" s="91"/>
      <c r="F650" s="91"/>
      <c r="H650" s="92"/>
      <c r="I650" s="92"/>
      <c r="J650" s="93"/>
    </row>
    <row r="651" spans="1:10" ht="12">
      <c r="A651" s="22"/>
      <c r="B651" s="90"/>
      <c r="C651" s="91"/>
      <c r="D651" s="91"/>
      <c r="E651" s="91"/>
      <c r="F651" s="91"/>
      <c r="H651" s="92"/>
      <c r="I651" s="92"/>
      <c r="J651" s="93"/>
    </row>
    <row r="652" spans="1:10" ht="12">
      <c r="A652" s="22"/>
      <c r="B652" s="90"/>
      <c r="C652" s="91"/>
      <c r="D652" s="91"/>
      <c r="E652" s="91"/>
      <c r="F652" s="91"/>
      <c r="H652" s="92"/>
      <c r="I652" s="92"/>
      <c r="J652" s="93"/>
    </row>
    <row r="653" spans="1:10" ht="12">
      <c r="A653" s="22"/>
      <c r="B653" s="90"/>
      <c r="C653" s="91"/>
      <c r="D653" s="91"/>
      <c r="E653" s="91"/>
      <c r="F653" s="91"/>
      <c r="H653" s="92"/>
      <c r="I653" s="92"/>
      <c r="J653" s="93"/>
    </row>
    <row r="654" spans="1:10" ht="12">
      <c r="A654" s="22"/>
      <c r="B654" s="90"/>
      <c r="C654" s="91"/>
      <c r="D654" s="91"/>
      <c r="E654" s="91"/>
      <c r="F654" s="91"/>
      <c r="H654" s="92"/>
      <c r="I654" s="92"/>
      <c r="J654" s="93"/>
    </row>
    <row r="655" spans="1:10" ht="12">
      <c r="A655" s="22"/>
      <c r="B655" s="90"/>
      <c r="C655" s="91"/>
      <c r="D655" s="91"/>
      <c r="E655" s="91"/>
      <c r="F655" s="91"/>
      <c r="H655" s="92"/>
      <c r="I655" s="92"/>
      <c r="J655" s="93"/>
    </row>
    <row r="656" spans="1:10" ht="12">
      <c r="A656" s="22"/>
      <c r="B656" s="90"/>
      <c r="C656" s="91"/>
      <c r="D656" s="91"/>
      <c r="E656" s="91"/>
      <c r="F656" s="91"/>
      <c r="H656" s="92"/>
      <c r="I656" s="92"/>
      <c r="J656" s="93"/>
    </row>
    <row r="657" spans="1:10" ht="12">
      <c r="A657" s="22"/>
      <c r="B657" s="90"/>
      <c r="C657" s="91"/>
      <c r="D657" s="91"/>
      <c r="E657" s="91"/>
      <c r="F657" s="91"/>
      <c r="H657" s="92"/>
      <c r="I657" s="92"/>
      <c r="J657" s="93"/>
    </row>
    <row r="658" spans="1:10" ht="12">
      <c r="A658" s="22"/>
      <c r="B658" s="90"/>
      <c r="C658" s="91"/>
      <c r="D658" s="91"/>
      <c r="E658" s="91"/>
      <c r="F658" s="91"/>
      <c r="H658" s="92"/>
      <c r="I658" s="92"/>
      <c r="J658" s="93"/>
    </row>
    <row r="659" spans="1:10" ht="12">
      <c r="A659" s="22"/>
      <c r="B659" s="90"/>
      <c r="C659" s="91"/>
      <c r="D659" s="91"/>
      <c r="E659" s="91"/>
      <c r="F659" s="91"/>
      <c r="H659" s="92"/>
      <c r="I659" s="92"/>
      <c r="J659" s="93"/>
    </row>
    <row r="660" spans="1:10" ht="12">
      <c r="A660" s="22"/>
      <c r="B660" s="90"/>
      <c r="C660" s="91"/>
      <c r="D660" s="91"/>
      <c r="E660" s="91"/>
      <c r="F660" s="91"/>
      <c r="H660" s="92"/>
      <c r="I660" s="92"/>
      <c r="J660" s="93"/>
    </row>
    <row r="661" spans="1:10" ht="12">
      <c r="A661" s="22"/>
      <c r="B661" s="90"/>
      <c r="C661" s="91"/>
      <c r="D661" s="91"/>
      <c r="E661" s="91"/>
      <c r="F661" s="91"/>
      <c r="H661" s="92"/>
      <c r="I661" s="92"/>
      <c r="J661" s="93"/>
    </row>
    <row r="662" spans="1:10" ht="12">
      <c r="A662" s="22"/>
      <c r="B662" s="90"/>
      <c r="C662" s="91"/>
      <c r="D662" s="91"/>
      <c r="E662" s="91"/>
      <c r="F662" s="91"/>
      <c r="H662" s="92"/>
      <c r="I662" s="92"/>
      <c r="J662" s="93"/>
    </row>
    <row r="663" spans="1:10" ht="12">
      <c r="A663" s="22"/>
      <c r="B663" s="90"/>
      <c r="C663" s="91"/>
      <c r="D663" s="91"/>
      <c r="E663" s="91"/>
      <c r="F663" s="91"/>
      <c r="H663" s="92"/>
      <c r="I663" s="92"/>
      <c r="J663" s="93"/>
    </row>
    <row r="664" spans="1:10" ht="12">
      <c r="A664" s="22"/>
      <c r="B664" s="90"/>
      <c r="C664" s="91"/>
      <c r="D664" s="91"/>
      <c r="E664" s="91"/>
      <c r="F664" s="91"/>
      <c r="H664" s="92"/>
      <c r="I664" s="92"/>
      <c r="J664" s="93"/>
    </row>
    <row r="665" spans="1:10" ht="12">
      <c r="A665" s="22"/>
      <c r="B665" s="90"/>
      <c r="C665" s="91"/>
      <c r="D665" s="91"/>
      <c r="E665" s="91"/>
      <c r="F665" s="91"/>
      <c r="H665" s="92"/>
      <c r="I665" s="92"/>
      <c r="J665" s="93"/>
    </row>
    <row r="666" spans="1:10" ht="12">
      <c r="A666" s="22"/>
      <c r="B666" s="90"/>
      <c r="C666" s="91"/>
      <c r="D666" s="91"/>
      <c r="E666" s="91"/>
      <c r="F666" s="91"/>
      <c r="H666" s="92"/>
      <c r="I666" s="92"/>
      <c r="J666" s="93"/>
    </row>
    <row r="667" spans="1:10" ht="12">
      <c r="A667" s="22"/>
      <c r="B667" s="90"/>
      <c r="C667" s="91"/>
      <c r="D667" s="91"/>
      <c r="E667" s="91"/>
      <c r="F667" s="91"/>
      <c r="H667" s="92"/>
      <c r="I667" s="92"/>
      <c r="J667" s="93"/>
    </row>
    <row r="668" spans="1:10" ht="12">
      <c r="A668" s="22"/>
      <c r="B668" s="90"/>
      <c r="C668" s="91"/>
      <c r="D668" s="91"/>
      <c r="E668" s="91"/>
      <c r="F668" s="91"/>
      <c r="H668" s="92"/>
      <c r="I668" s="92"/>
      <c r="J668" s="93"/>
    </row>
    <row r="669" spans="1:10" ht="12">
      <c r="A669" s="22"/>
      <c r="B669" s="90"/>
      <c r="C669" s="91"/>
      <c r="D669" s="91"/>
      <c r="E669" s="91"/>
      <c r="F669" s="91"/>
      <c r="H669" s="92"/>
      <c r="I669" s="92"/>
      <c r="J669" s="93"/>
    </row>
    <row r="670" spans="1:10" ht="12">
      <c r="A670" s="22"/>
      <c r="B670" s="90"/>
      <c r="C670" s="91"/>
      <c r="D670" s="91"/>
      <c r="E670" s="91"/>
      <c r="F670" s="91"/>
      <c r="H670" s="92"/>
      <c r="I670" s="92"/>
      <c r="J670" s="93"/>
    </row>
    <row r="671" spans="1:10" ht="12">
      <c r="A671" s="22"/>
      <c r="B671" s="90"/>
      <c r="C671" s="91"/>
      <c r="D671" s="91"/>
      <c r="E671" s="91"/>
      <c r="F671" s="91"/>
      <c r="H671" s="92"/>
      <c r="I671" s="92"/>
      <c r="J671" s="93"/>
    </row>
    <row r="672" spans="1:10" ht="12">
      <c r="A672" s="22"/>
      <c r="B672" s="90"/>
      <c r="C672" s="91"/>
      <c r="D672" s="91"/>
      <c r="E672" s="91"/>
      <c r="F672" s="91"/>
      <c r="H672" s="92"/>
      <c r="I672" s="92"/>
      <c r="J672" s="93"/>
    </row>
    <row r="673" spans="1:10" ht="12">
      <c r="A673" s="22"/>
      <c r="B673" s="90"/>
      <c r="C673" s="91"/>
      <c r="D673" s="91"/>
      <c r="E673" s="91"/>
      <c r="F673" s="91"/>
      <c r="H673" s="92"/>
      <c r="I673" s="92"/>
      <c r="J673" s="93"/>
    </row>
    <row r="674" spans="1:10" ht="12">
      <c r="A674" s="22"/>
      <c r="B674" s="90"/>
      <c r="C674" s="91"/>
      <c r="D674" s="91"/>
      <c r="E674" s="91"/>
      <c r="F674" s="91"/>
      <c r="H674" s="92"/>
      <c r="I674" s="92"/>
      <c r="J674" s="93"/>
    </row>
    <row r="675" spans="1:10" ht="12">
      <c r="A675" s="22"/>
      <c r="B675" s="90"/>
      <c r="C675" s="91"/>
      <c r="D675" s="91"/>
      <c r="E675" s="91"/>
      <c r="F675" s="91"/>
      <c r="H675" s="92"/>
      <c r="I675" s="92"/>
      <c r="J675" s="93"/>
    </row>
    <row r="676" spans="1:10" ht="12">
      <c r="A676" s="22"/>
      <c r="B676" s="90"/>
      <c r="C676" s="91"/>
      <c r="D676" s="91"/>
      <c r="E676" s="91"/>
      <c r="F676" s="91"/>
      <c r="H676" s="92"/>
      <c r="I676" s="92"/>
      <c r="J676" s="93"/>
    </row>
    <row r="677" spans="1:10" ht="12">
      <c r="A677" s="22"/>
      <c r="B677" s="90"/>
      <c r="C677" s="91"/>
      <c r="D677" s="91"/>
      <c r="E677" s="91"/>
      <c r="F677" s="91"/>
      <c r="H677" s="92"/>
      <c r="I677" s="92"/>
      <c r="J677" s="93"/>
    </row>
    <row r="678" spans="1:10" ht="12">
      <c r="A678" s="22"/>
      <c r="B678" s="90"/>
      <c r="C678" s="91"/>
      <c r="D678" s="91"/>
      <c r="E678" s="91"/>
      <c r="F678" s="91"/>
      <c r="H678" s="92"/>
      <c r="I678" s="92"/>
      <c r="J678" s="93"/>
    </row>
    <row r="679" spans="1:10" ht="12">
      <c r="A679" s="22"/>
      <c r="B679" s="90"/>
      <c r="C679" s="91"/>
      <c r="D679" s="91"/>
      <c r="E679" s="91"/>
      <c r="F679" s="91"/>
      <c r="H679" s="92"/>
      <c r="I679" s="92"/>
      <c r="J679" s="93"/>
    </row>
    <row r="680" spans="1:10" ht="12">
      <c r="A680" s="22"/>
      <c r="B680" s="90"/>
      <c r="C680" s="91"/>
      <c r="D680" s="91"/>
      <c r="E680" s="91"/>
      <c r="F680" s="91"/>
      <c r="H680" s="92"/>
      <c r="I680" s="92"/>
      <c r="J680" s="93"/>
    </row>
    <row r="681" spans="1:10" ht="12">
      <c r="A681" s="22"/>
      <c r="B681" s="90"/>
      <c r="C681" s="91"/>
      <c r="D681" s="91"/>
      <c r="E681" s="91"/>
      <c r="F681" s="91"/>
      <c r="H681" s="92"/>
      <c r="I681" s="92"/>
      <c r="J681" s="93"/>
    </row>
    <row r="682" spans="1:10" ht="12">
      <c r="A682" s="22"/>
      <c r="B682" s="90"/>
      <c r="C682" s="91"/>
      <c r="D682" s="91"/>
      <c r="E682" s="91"/>
      <c r="F682" s="91"/>
      <c r="H682" s="92"/>
      <c r="I682" s="92"/>
      <c r="J682" s="93"/>
    </row>
    <row r="683" spans="1:10" ht="12">
      <c r="A683" s="22"/>
      <c r="B683" s="90"/>
      <c r="C683" s="91"/>
      <c r="D683" s="91"/>
      <c r="E683" s="91"/>
      <c r="F683" s="91"/>
      <c r="H683" s="92"/>
      <c r="I683" s="92"/>
      <c r="J683" s="93"/>
    </row>
    <row r="684" spans="1:10" ht="12">
      <c r="A684" s="22"/>
      <c r="B684" s="90"/>
      <c r="C684" s="91"/>
      <c r="D684" s="91"/>
      <c r="E684" s="91"/>
      <c r="F684" s="91"/>
      <c r="H684" s="92"/>
      <c r="I684" s="92"/>
      <c r="J684" s="93"/>
    </row>
    <row r="685" spans="1:10" ht="12">
      <c r="A685" s="22"/>
      <c r="B685" s="90"/>
      <c r="C685" s="91"/>
      <c r="D685" s="91"/>
      <c r="E685" s="91"/>
      <c r="F685" s="91"/>
      <c r="H685" s="92"/>
      <c r="I685" s="92"/>
      <c r="J685" s="93"/>
    </row>
    <row r="686" spans="1:10" ht="12">
      <c r="A686" s="22"/>
      <c r="B686" s="90"/>
      <c r="C686" s="91"/>
      <c r="D686" s="91"/>
      <c r="E686" s="91"/>
      <c r="F686" s="91"/>
      <c r="H686" s="92"/>
      <c r="I686" s="92"/>
      <c r="J686" s="93"/>
    </row>
    <row r="687" spans="1:10" ht="12">
      <c r="A687" s="22"/>
      <c r="B687" s="90"/>
      <c r="C687" s="91"/>
      <c r="D687" s="91"/>
      <c r="E687" s="91"/>
      <c r="F687" s="91"/>
      <c r="H687" s="92"/>
      <c r="I687" s="92"/>
      <c r="J687" s="93"/>
    </row>
    <row r="688" spans="1:10" ht="12">
      <c r="A688" s="22"/>
      <c r="B688" s="90"/>
      <c r="C688" s="91"/>
      <c r="D688" s="91"/>
      <c r="E688" s="91"/>
      <c r="F688" s="91"/>
      <c r="H688" s="92"/>
      <c r="I688" s="92"/>
      <c r="J688" s="93"/>
    </row>
    <row r="689" spans="1:10" ht="12">
      <c r="A689" s="22"/>
      <c r="B689" s="90"/>
      <c r="C689" s="91"/>
      <c r="D689" s="91"/>
      <c r="E689" s="91"/>
      <c r="F689" s="91"/>
      <c r="H689" s="92"/>
      <c r="I689" s="92"/>
      <c r="J689" s="93"/>
    </row>
    <row r="690" spans="1:10" ht="12">
      <c r="A690" s="22"/>
      <c r="B690" s="90"/>
      <c r="C690" s="91"/>
      <c r="D690" s="91"/>
      <c r="E690" s="91"/>
      <c r="F690" s="91"/>
      <c r="H690" s="92"/>
      <c r="I690" s="92"/>
      <c r="J690" s="93"/>
    </row>
    <row r="691" spans="1:10" ht="12">
      <c r="A691" s="22"/>
      <c r="B691" s="90"/>
      <c r="C691" s="91"/>
      <c r="D691" s="91"/>
      <c r="E691" s="91"/>
      <c r="F691" s="91"/>
      <c r="H691" s="92"/>
      <c r="I691" s="92"/>
      <c r="J691" s="93"/>
    </row>
    <row r="692" spans="1:10" ht="12">
      <c r="A692" s="22"/>
      <c r="B692" s="90"/>
      <c r="C692" s="91"/>
      <c r="D692" s="91"/>
      <c r="E692" s="91"/>
      <c r="F692" s="91"/>
      <c r="H692" s="92"/>
      <c r="I692" s="92"/>
      <c r="J692" s="93"/>
    </row>
    <row r="693" spans="1:10" ht="12">
      <c r="A693" s="22"/>
      <c r="B693" s="90"/>
      <c r="C693" s="91"/>
      <c r="D693" s="91"/>
      <c r="E693" s="91"/>
      <c r="F693" s="91"/>
      <c r="H693" s="92"/>
      <c r="I693" s="92"/>
      <c r="J693" s="93"/>
    </row>
    <row r="694" spans="1:10" ht="12">
      <c r="A694" s="22"/>
      <c r="B694" s="90"/>
      <c r="C694" s="91"/>
      <c r="D694" s="91"/>
      <c r="E694" s="91"/>
      <c r="F694" s="91"/>
      <c r="H694" s="92"/>
      <c r="I694" s="92"/>
      <c r="J694" s="93"/>
    </row>
    <row r="695" spans="1:10" ht="12">
      <c r="A695" s="22"/>
      <c r="B695" s="90"/>
      <c r="C695" s="91"/>
      <c r="D695" s="91"/>
      <c r="E695" s="91"/>
      <c r="F695" s="91"/>
      <c r="H695" s="92"/>
      <c r="I695" s="92"/>
      <c r="J695" s="93"/>
    </row>
    <row r="696" spans="1:10" ht="12">
      <c r="A696" s="22"/>
      <c r="B696" s="90"/>
      <c r="C696" s="91"/>
      <c r="D696" s="91"/>
      <c r="E696" s="91"/>
      <c r="F696" s="91"/>
      <c r="H696" s="92"/>
      <c r="I696" s="92"/>
      <c r="J696" s="93"/>
    </row>
    <row r="697" spans="1:10" ht="12">
      <c r="A697" s="22"/>
      <c r="B697" s="90"/>
      <c r="C697" s="91"/>
      <c r="D697" s="91"/>
      <c r="E697" s="91"/>
      <c r="F697" s="91"/>
      <c r="H697" s="92"/>
      <c r="I697" s="92"/>
      <c r="J697" s="93"/>
    </row>
    <row r="698" spans="1:10" ht="12">
      <c r="A698" s="22"/>
      <c r="B698" s="90"/>
      <c r="C698" s="91"/>
      <c r="D698" s="91"/>
      <c r="E698" s="91"/>
      <c r="F698" s="91"/>
      <c r="H698" s="92"/>
      <c r="I698" s="92"/>
      <c r="J698" s="93"/>
    </row>
    <row r="699" spans="1:10" ht="12">
      <c r="A699" s="22"/>
      <c r="B699" s="90"/>
      <c r="C699" s="91"/>
      <c r="D699" s="91"/>
      <c r="E699" s="91"/>
      <c r="F699" s="91"/>
      <c r="H699" s="92"/>
      <c r="I699" s="92"/>
      <c r="J699" s="93"/>
    </row>
    <row r="700" spans="1:10" ht="12">
      <c r="A700" s="22"/>
      <c r="B700" s="90"/>
      <c r="C700" s="91"/>
      <c r="D700" s="91"/>
      <c r="E700" s="91"/>
      <c r="F700" s="91"/>
      <c r="H700" s="92"/>
      <c r="I700" s="92"/>
      <c r="J700" s="93"/>
    </row>
    <row r="701" spans="1:10" ht="12">
      <c r="A701" s="22"/>
      <c r="B701" s="90"/>
      <c r="C701" s="91"/>
      <c r="D701" s="91"/>
      <c r="E701" s="91"/>
      <c r="F701" s="91"/>
      <c r="H701" s="92"/>
      <c r="I701" s="92"/>
      <c r="J701" s="93"/>
    </row>
    <row r="702" spans="1:10" ht="12">
      <c r="A702" s="22"/>
      <c r="B702" s="90"/>
      <c r="C702" s="91"/>
      <c r="D702" s="91"/>
      <c r="E702" s="91"/>
      <c r="F702" s="91"/>
      <c r="H702" s="92"/>
      <c r="I702" s="92"/>
      <c r="J702" s="93"/>
    </row>
    <row r="703" spans="1:10" ht="12">
      <c r="A703" s="22"/>
      <c r="B703" s="90"/>
      <c r="C703" s="91"/>
      <c r="D703" s="91"/>
      <c r="E703" s="91"/>
      <c r="F703" s="91"/>
      <c r="H703" s="92"/>
      <c r="I703" s="92"/>
      <c r="J703" s="93"/>
    </row>
    <row r="704" spans="1:10" ht="12">
      <c r="A704" s="22"/>
      <c r="B704" s="90"/>
      <c r="C704" s="91"/>
      <c r="D704" s="91"/>
      <c r="E704" s="91"/>
      <c r="F704" s="91"/>
      <c r="H704" s="92"/>
      <c r="I704" s="92"/>
      <c r="J704" s="93"/>
    </row>
    <row r="705" spans="1:10" ht="12">
      <c r="A705" s="22"/>
      <c r="B705" s="90"/>
      <c r="C705" s="91"/>
      <c r="D705" s="91"/>
      <c r="E705" s="91"/>
      <c r="F705" s="91"/>
      <c r="H705" s="92"/>
      <c r="I705" s="92"/>
      <c r="J705" s="93"/>
    </row>
    <row r="706" spans="1:10" ht="12">
      <c r="A706" s="22"/>
      <c r="B706" s="90"/>
      <c r="C706" s="91"/>
      <c r="D706" s="91"/>
      <c r="E706" s="91"/>
      <c r="F706" s="91"/>
      <c r="H706" s="92"/>
      <c r="I706" s="92"/>
      <c r="J706" s="93"/>
    </row>
    <row r="707" spans="1:10" ht="12">
      <c r="A707" s="22"/>
      <c r="B707" s="90"/>
      <c r="C707" s="91"/>
      <c r="D707" s="91"/>
      <c r="E707" s="91"/>
      <c r="F707" s="91"/>
      <c r="H707" s="92"/>
      <c r="I707" s="92"/>
      <c r="J707" s="93"/>
    </row>
    <row r="708" spans="1:10" ht="12">
      <c r="A708" s="22"/>
      <c r="B708" s="90"/>
      <c r="C708" s="91"/>
      <c r="D708" s="91"/>
      <c r="E708" s="91"/>
      <c r="F708" s="91"/>
      <c r="H708" s="92"/>
      <c r="I708" s="92"/>
      <c r="J708" s="93"/>
    </row>
    <row r="709" spans="1:10" ht="12">
      <c r="A709" s="22"/>
      <c r="B709" s="90"/>
      <c r="C709" s="91"/>
      <c r="D709" s="91"/>
      <c r="E709" s="91"/>
      <c r="F709" s="91"/>
      <c r="H709" s="92"/>
      <c r="I709" s="92"/>
      <c r="J709" s="93"/>
    </row>
    <row r="710" spans="1:10" ht="12">
      <c r="A710" s="22"/>
      <c r="B710" s="90"/>
      <c r="C710" s="91"/>
      <c r="D710" s="91"/>
      <c r="E710" s="91"/>
      <c r="F710" s="91"/>
      <c r="H710" s="92"/>
      <c r="I710" s="92"/>
      <c r="J710" s="93"/>
    </row>
    <row r="711" spans="1:10" ht="12">
      <c r="A711" s="22"/>
      <c r="B711" s="90"/>
      <c r="C711" s="91"/>
      <c r="D711" s="91"/>
      <c r="E711" s="91"/>
      <c r="F711" s="91"/>
      <c r="H711" s="92"/>
      <c r="I711" s="92"/>
      <c r="J711" s="93"/>
    </row>
    <row r="712" spans="1:10" ht="12">
      <c r="A712" s="22"/>
      <c r="B712" s="90"/>
      <c r="C712" s="91"/>
      <c r="D712" s="91"/>
      <c r="E712" s="91"/>
      <c r="F712" s="91"/>
      <c r="H712" s="92"/>
      <c r="I712" s="92"/>
      <c r="J712" s="93"/>
    </row>
    <row r="713" spans="1:10" ht="12">
      <c r="A713" s="22"/>
      <c r="B713" s="90"/>
      <c r="C713" s="91"/>
      <c r="D713" s="91"/>
      <c r="E713" s="91"/>
      <c r="F713" s="91"/>
      <c r="H713" s="92"/>
      <c r="I713" s="92"/>
      <c r="J713" s="93"/>
    </row>
    <row r="714" spans="1:10" ht="12">
      <c r="A714" s="22"/>
      <c r="B714" s="90"/>
      <c r="C714" s="91"/>
      <c r="D714" s="91"/>
      <c r="E714" s="91"/>
      <c r="F714" s="91"/>
      <c r="H714" s="92"/>
      <c r="I714" s="92"/>
      <c r="J714" s="93"/>
    </row>
    <row r="715" spans="1:10" ht="12">
      <c r="A715" s="22"/>
      <c r="B715" s="90"/>
      <c r="C715" s="91"/>
      <c r="D715" s="91"/>
      <c r="E715" s="91"/>
      <c r="F715" s="91"/>
      <c r="H715" s="92"/>
      <c r="I715" s="92"/>
      <c r="J715" s="93"/>
    </row>
    <row r="716" spans="1:10" ht="12">
      <c r="A716" s="22"/>
      <c r="B716" s="90"/>
      <c r="C716" s="91"/>
      <c r="D716" s="91"/>
      <c r="E716" s="91"/>
      <c r="F716" s="91"/>
      <c r="H716" s="92"/>
      <c r="I716" s="92"/>
      <c r="J716" s="93"/>
    </row>
    <row r="717" spans="1:10" ht="12">
      <c r="A717" s="22"/>
      <c r="B717" s="90"/>
      <c r="C717" s="91"/>
      <c r="D717" s="91"/>
      <c r="E717" s="91"/>
      <c r="F717" s="91"/>
      <c r="H717" s="92"/>
      <c r="I717" s="92"/>
      <c r="J717" s="93"/>
    </row>
    <row r="718" spans="1:10" ht="12">
      <c r="A718" s="22"/>
      <c r="B718" s="90"/>
      <c r="C718" s="91"/>
      <c r="D718" s="91"/>
      <c r="E718" s="91"/>
      <c r="F718" s="91"/>
      <c r="H718" s="92"/>
      <c r="I718" s="92"/>
      <c r="J718" s="93"/>
    </row>
    <row r="719" spans="1:10" ht="12">
      <c r="A719" s="22"/>
      <c r="B719" s="90"/>
      <c r="C719" s="91"/>
      <c r="D719" s="91"/>
      <c r="E719" s="91"/>
      <c r="F719" s="91"/>
      <c r="H719" s="92"/>
      <c r="I719" s="92"/>
      <c r="J719" s="93"/>
    </row>
    <row r="720" spans="1:10" ht="12">
      <c r="A720" s="22"/>
      <c r="B720" s="90"/>
      <c r="C720" s="91"/>
      <c r="D720" s="91"/>
      <c r="E720" s="91"/>
      <c r="F720" s="91"/>
      <c r="H720" s="92"/>
      <c r="I720" s="92"/>
      <c r="J720" s="93"/>
    </row>
    <row r="721" spans="1:10" ht="12">
      <c r="A721" s="22"/>
      <c r="B721" s="90"/>
      <c r="C721" s="91"/>
      <c r="D721" s="91"/>
      <c r="E721" s="91"/>
      <c r="F721" s="91"/>
      <c r="H721" s="92"/>
      <c r="I721" s="92"/>
      <c r="J721" s="93"/>
    </row>
    <row r="722" spans="1:10" ht="12">
      <c r="A722" s="22"/>
      <c r="B722" s="90"/>
      <c r="C722" s="91"/>
      <c r="D722" s="91"/>
      <c r="E722" s="91"/>
      <c r="F722" s="91"/>
      <c r="H722" s="92"/>
      <c r="I722" s="92"/>
      <c r="J722" s="93"/>
    </row>
    <row r="723" spans="1:10" ht="12">
      <c r="A723" s="22"/>
      <c r="B723" s="90"/>
      <c r="C723" s="91"/>
      <c r="D723" s="91"/>
      <c r="E723" s="91"/>
      <c r="F723" s="91"/>
      <c r="H723" s="92"/>
      <c r="I723" s="92"/>
      <c r="J723" s="93"/>
    </row>
    <row r="724" spans="1:10" ht="12">
      <c r="A724" s="22"/>
      <c r="B724" s="90"/>
      <c r="C724" s="91"/>
      <c r="D724" s="91"/>
      <c r="E724" s="91"/>
      <c r="F724" s="91"/>
      <c r="H724" s="92"/>
      <c r="I724" s="92"/>
      <c r="J724" s="93"/>
    </row>
    <row r="725" spans="1:10" ht="12">
      <c r="A725" s="22"/>
      <c r="B725" s="90"/>
      <c r="C725" s="91"/>
      <c r="D725" s="91"/>
      <c r="E725" s="91"/>
      <c r="F725" s="91"/>
      <c r="H725" s="92"/>
      <c r="I725" s="92"/>
      <c r="J725" s="93"/>
    </row>
    <row r="726" spans="1:10" ht="12">
      <c r="A726" s="22"/>
      <c r="B726" s="90"/>
      <c r="C726" s="91"/>
      <c r="D726" s="91"/>
      <c r="E726" s="91"/>
      <c r="F726" s="91"/>
      <c r="H726" s="92"/>
      <c r="I726" s="92"/>
      <c r="J726" s="93"/>
    </row>
    <row r="727" spans="1:10" ht="12">
      <c r="A727" s="22"/>
      <c r="B727" s="90"/>
      <c r="C727" s="91"/>
      <c r="D727" s="91"/>
      <c r="E727" s="91"/>
      <c r="F727" s="91"/>
      <c r="H727" s="92"/>
      <c r="I727" s="92"/>
      <c r="J727" s="93"/>
    </row>
    <row r="728" spans="1:10" ht="12">
      <c r="A728" s="22"/>
      <c r="B728" s="90"/>
      <c r="C728" s="91"/>
      <c r="D728" s="91"/>
      <c r="E728" s="91"/>
      <c r="F728" s="91"/>
      <c r="H728" s="92"/>
      <c r="I728" s="92"/>
      <c r="J728" s="93"/>
    </row>
    <row r="729" spans="1:10" ht="12">
      <c r="A729" s="22"/>
      <c r="B729" s="90"/>
      <c r="C729" s="91"/>
      <c r="D729" s="91"/>
      <c r="E729" s="91"/>
      <c r="F729" s="91"/>
      <c r="H729" s="92"/>
      <c r="I729" s="92"/>
      <c r="J729" s="93"/>
    </row>
    <row r="730" spans="1:10" ht="12">
      <c r="A730" s="22"/>
      <c r="B730" s="90"/>
      <c r="C730" s="91"/>
      <c r="D730" s="91"/>
      <c r="E730" s="91"/>
      <c r="F730" s="91"/>
      <c r="H730" s="92"/>
      <c r="I730" s="92"/>
      <c r="J730" s="93"/>
    </row>
    <row r="731" spans="1:10" ht="12">
      <c r="A731" s="22"/>
      <c r="B731" s="90"/>
      <c r="C731" s="91"/>
      <c r="D731" s="91"/>
      <c r="E731" s="91"/>
      <c r="F731" s="91"/>
      <c r="H731" s="92"/>
      <c r="I731" s="92"/>
      <c r="J731" s="93"/>
    </row>
    <row r="732" spans="1:10" ht="12">
      <c r="A732" s="22"/>
      <c r="B732" s="90"/>
      <c r="C732" s="91"/>
      <c r="D732" s="91"/>
      <c r="E732" s="91"/>
      <c r="F732" s="91"/>
      <c r="H732" s="92"/>
      <c r="I732" s="92"/>
      <c r="J732" s="93"/>
    </row>
    <row r="733" spans="1:10" ht="12">
      <c r="A733" s="22"/>
      <c r="B733" s="90"/>
      <c r="C733" s="91"/>
      <c r="D733" s="91"/>
      <c r="E733" s="91"/>
      <c r="F733" s="91"/>
      <c r="H733" s="92"/>
      <c r="I733" s="92"/>
      <c r="J733" s="93"/>
    </row>
    <row r="734" spans="1:10" ht="12">
      <c r="A734" s="22"/>
      <c r="B734" s="90"/>
      <c r="C734" s="91"/>
      <c r="D734" s="91"/>
      <c r="E734" s="91"/>
      <c r="F734" s="91"/>
      <c r="H734" s="92"/>
      <c r="I734" s="92"/>
      <c r="J734" s="93"/>
    </row>
    <row r="735" spans="1:10" ht="12">
      <c r="A735" s="22"/>
      <c r="B735" s="90"/>
      <c r="C735" s="91"/>
      <c r="D735" s="91"/>
      <c r="E735" s="91"/>
      <c r="F735" s="91"/>
      <c r="H735" s="92"/>
      <c r="I735" s="92"/>
      <c r="J735" s="93"/>
    </row>
    <row r="736" spans="1:10" ht="12">
      <c r="A736" s="22"/>
      <c r="B736" s="90"/>
      <c r="C736" s="91"/>
      <c r="D736" s="91"/>
      <c r="E736" s="91"/>
      <c r="F736" s="91"/>
      <c r="H736" s="92"/>
      <c r="I736" s="92"/>
      <c r="J736" s="93"/>
    </row>
    <row r="737" spans="1:10" ht="12">
      <c r="A737" s="22"/>
      <c r="B737" s="90"/>
      <c r="C737" s="91"/>
      <c r="D737" s="91"/>
      <c r="E737" s="91"/>
      <c r="F737" s="91"/>
      <c r="H737" s="92"/>
      <c r="I737" s="92"/>
      <c r="J737" s="93"/>
    </row>
    <row r="738" spans="1:10" ht="12">
      <c r="A738" s="22"/>
      <c r="B738" s="90"/>
      <c r="C738" s="91"/>
      <c r="D738" s="91"/>
      <c r="E738" s="91"/>
      <c r="F738" s="91"/>
      <c r="H738" s="92"/>
      <c r="I738" s="92"/>
      <c r="J738" s="93"/>
    </row>
    <row r="739" spans="1:10" ht="12">
      <c r="A739" s="22"/>
      <c r="B739" s="90"/>
      <c r="C739" s="91"/>
      <c r="D739" s="91"/>
      <c r="E739" s="91"/>
      <c r="F739" s="91"/>
      <c r="H739" s="92"/>
      <c r="I739" s="92"/>
      <c r="J739" s="93"/>
    </row>
    <row r="740" spans="1:10" ht="12">
      <c r="A740" s="22"/>
      <c r="B740" s="90"/>
      <c r="C740" s="91"/>
      <c r="D740" s="91"/>
      <c r="E740" s="91"/>
      <c r="F740" s="91"/>
      <c r="H740" s="92"/>
      <c r="I740" s="92"/>
      <c r="J740" s="93"/>
    </row>
    <row r="741" spans="1:10" ht="12">
      <c r="A741" s="22"/>
      <c r="B741" s="90"/>
      <c r="C741" s="91"/>
      <c r="D741" s="91"/>
      <c r="E741" s="91"/>
      <c r="F741" s="91"/>
      <c r="H741" s="92"/>
      <c r="I741" s="92"/>
      <c r="J741" s="93"/>
    </row>
    <row r="742" spans="1:10" ht="12">
      <c r="A742" s="22"/>
      <c r="B742" s="90"/>
      <c r="C742" s="91"/>
      <c r="D742" s="91"/>
      <c r="E742" s="91"/>
      <c r="F742" s="91"/>
      <c r="H742" s="92"/>
      <c r="I742" s="92"/>
      <c r="J742" s="93"/>
    </row>
    <row r="743" spans="1:10" ht="12">
      <c r="A743" s="22"/>
      <c r="B743" s="90"/>
      <c r="C743" s="91"/>
      <c r="D743" s="91"/>
      <c r="E743" s="91"/>
      <c r="F743" s="91"/>
      <c r="H743" s="92"/>
      <c r="I743" s="92"/>
      <c r="J743" s="93"/>
    </row>
    <row r="744" spans="1:10" ht="12">
      <c r="A744" s="22"/>
      <c r="B744" s="90"/>
      <c r="C744" s="91"/>
      <c r="D744" s="91"/>
      <c r="E744" s="91"/>
      <c r="F744" s="91"/>
      <c r="H744" s="92"/>
      <c r="I744" s="92"/>
      <c r="J744" s="93"/>
    </row>
    <row r="745" spans="1:10" ht="12">
      <c r="A745" s="22"/>
      <c r="B745" s="90"/>
      <c r="C745" s="91"/>
      <c r="D745" s="91"/>
      <c r="E745" s="91"/>
      <c r="F745" s="91"/>
      <c r="H745" s="92"/>
      <c r="I745" s="92"/>
      <c r="J745" s="93"/>
    </row>
    <row r="746" spans="1:10" ht="12">
      <c r="A746" s="22"/>
      <c r="B746" s="90"/>
      <c r="C746" s="91"/>
      <c r="D746" s="91"/>
      <c r="E746" s="91"/>
      <c r="F746" s="91"/>
      <c r="H746" s="92"/>
      <c r="I746" s="92"/>
      <c r="J746" s="93"/>
    </row>
    <row r="747" spans="1:10" ht="12">
      <c r="A747" s="22"/>
      <c r="B747" s="90"/>
      <c r="C747" s="91"/>
      <c r="D747" s="91"/>
      <c r="E747" s="91"/>
      <c r="F747" s="91"/>
      <c r="H747" s="92"/>
      <c r="I747" s="92"/>
      <c r="J747" s="93"/>
    </row>
    <row r="748" spans="1:10" ht="12">
      <c r="A748" s="22"/>
      <c r="B748" s="90"/>
      <c r="C748" s="91"/>
      <c r="D748" s="91"/>
      <c r="E748" s="91"/>
      <c r="F748" s="91"/>
      <c r="H748" s="92"/>
      <c r="I748" s="92"/>
      <c r="J748" s="93"/>
    </row>
    <row r="749" spans="1:10" ht="12">
      <c r="A749" s="22"/>
      <c r="B749" s="90"/>
      <c r="C749" s="91"/>
      <c r="D749" s="91"/>
      <c r="E749" s="91"/>
      <c r="F749" s="91"/>
      <c r="H749" s="92"/>
      <c r="I749" s="92"/>
      <c r="J749" s="93"/>
    </row>
    <row r="750" spans="1:10" ht="12">
      <c r="A750" s="22"/>
      <c r="B750" s="90"/>
      <c r="C750" s="91"/>
      <c r="D750" s="91"/>
      <c r="E750" s="91"/>
      <c r="F750" s="91"/>
      <c r="H750" s="92"/>
      <c r="I750" s="92"/>
      <c r="J750" s="93"/>
    </row>
    <row r="751" spans="1:10" ht="12">
      <c r="A751" s="22"/>
      <c r="B751" s="90"/>
      <c r="C751" s="91"/>
      <c r="D751" s="91"/>
      <c r="E751" s="91"/>
      <c r="F751" s="91"/>
      <c r="H751" s="92"/>
      <c r="I751" s="92"/>
      <c r="J751" s="93"/>
    </row>
    <row r="752" spans="1:10" ht="12">
      <c r="A752" s="22"/>
      <c r="B752" s="90"/>
      <c r="C752" s="91"/>
      <c r="D752" s="91"/>
      <c r="E752" s="91"/>
      <c r="F752" s="91"/>
      <c r="H752" s="92"/>
      <c r="I752" s="92"/>
      <c r="J752" s="93"/>
    </row>
    <row r="753" spans="1:10" ht="12">
      <c r="A753" s="22"/>
      <c r="B753" s="90"/>
      <c r="C753" s="91"/>
      <c r="D753" s="91"/>
      <c r="E753" s="91"/>
      <c r="F753" s="91"/>
      <c r="H753" s="92"/>
      <c r="I753" s="92"/>
      <c r="J753" s="93"/>
    </row>
    <row r="754" spans="1:10" ht="12">
      <c r="A754" s="22"/>
      <c r="B754" s="90"/>
      <c r="C754" s="91"/>
      <c r="D754" s="91"/>
      <c r="E754" s="91"/>
      <c r="F754" s="91"/>
      <c r="H754" s="92"/>
      <c r="I754" s="92"/>
      <c r="J754" s="93"/>
    </row>
    <row r="755" spans="1:10" ht="12">
      <c r="A755" s="22"/>
      <c r="B755" s="90"/>
      <c r="C755" s="91"/>
      <c r="D755" s="91"/>
      <c r="E755" s="91"/>
      <c r="F755" s="91"/>
      <c r="H755" s="92"/>
      <c r="I755" s="92"/>
      <c r="J755" s="93"/>
    </row>
    <row r="756" spans="1:10" ht="12">
      <c r="A756" s="22"/>
      <c r="B756" s="90"/>
      <c r="C756" s="91"/>
      <c r="D756" s="91"/>
      <c r="E756" s="91"/>
      <c r="F756" s="91"/>
      <c r="H756" s="92"/>
      <c r="I756" s="92"/>
      <c r="J756" s="93"/>
    </row>
    <row r="757" spans="1:10" ht="12">
      <c r="A757" s="22"/>
      <c r="B757" s="90"/>
      <c r="C757" s="91"/>
      <c r="D757" s="91"/>
      <c r="E757" s="91"/>
      <c r="F757" s="91"/>
      <c r="H757" s="92"/>
      <c r="I757" s="92"/>
      <c r="J757" s="93"/>
    </row>
    <row r="758" spans="1:10" ht="12">
      <c r="A758" s="22"/>
      <c r="B758" s="90"/>
      <c r="C758" s="91"/>
      <c r="D758" s="91"/>
      <c r="E758" s="91"/>
      <c r="F758" s="91"/>
      <c r="H758" s="92"/>
      <c r="I758" s="92"/>
      <c r="J758" s="93"/>
    </row>
    <row r="759" spans="1:10" ht="12">
      <c r="A759" s="22"/>
      <c r="B759" s="90"/>
      <c r="C759" s="91"/>
      <c r="D759" s="91"/>
      <c r="E759" s="91"/>
      <c r="F759" s="91"/>
      <c r="H759" s="92"/>
      <c r="I759" s="92"/>
      <c r="J759" s="93"/>
    </row>
    <row r="760" spans="1:10" ht="12">
      <c r="A760" s="22"/>
      <c r="B760" s="90"/>
      <c r="C760" s="91"/>
      <c r="D760" s="91"/>
      <c r="E760" s="91"/>
      <c r="F760" s="91"/>
      <c r="H760" s="92"/>
      <c r="I760" s="92"/>
      <c r="J760" s="93"/>
    </row>
    <row r="761" spans="1:10" ht="12">
      <c r="A761" s="22"/>
      <c r="B761" s="90"/>
      <c r="C761" s="91"/>
      <c r="D761" s="91"/>
      <c r="E761" s="91"/>
      <c r="F761" s="91"/>
      <c r="H761" s="92"/>
      <c r="I761" s="92"/>
      <c r="J761" s="93"/>
    </row>
    <row r="762" spans="1:10" ht="12">
      <c r="A762" s="22"/>
      <c r="B762" s="90"/>
      <c r="C762" s="91"/>
      <c r="D762" s="91"/>
      <c r="E762" s="91"/>
      <c r="F762" s="91"/>
      <c r="H762" s="92"/>
      <c r="I762" s="92"/>
      <c r="J762" s="93"/>
    </row>
    <row r="763" spans="1:10" ht="12">
      <c r="A763" s="22"/>
      <c r="B763" s="90"/>
      <c r="C763" s="91"/>
      <c r="D763" s="91"/>
      <c r="E763" s="91"/>
      <c r="F763" s="91"/>
      <c r="H763" s="92"/>
      <c r="I763" s="92"/>
      <c r="J763" s="93"/>
    </row>
    <row r="764" spans="1:10" ht="12">
      <c r="A764" s="22"/>
      <c r="B764" s="90"/>
      <c r="C764" s="91"/>
      <c r="D764" s="91"/>
      <c r="E764" s="91"/>
      <c r="F764" s="91"/>
      <c r="H764" s="92"/>
      <c r="I764" s="92"/>
      <c r="J764" s="93"/>
    </row>
    <row r="765" spans="1:10" ht="12">
      <c r="A765" s="22"/>
      <c r="B765" s="90"/>
      <c r="C765" s="91"/>
      <c r="D765" s="91"/>
      <c r="E765" s="91"/>
      <c r="F765" s="91"/>
      <c r="H765" s="92"/>
      <c r="I765" s="92"/>
      <c r="J765" s="93"/>
    </row>
    <row r="766" spans="1:10" ht="12">
      <c r="A766" s="22"/>
      <c r="B766" s="90"/>
      <c r="C766" s="91"/>
      <c r="D766" s="91"/>
      <c r="E766" s="91"/>
      <c r="F766" s="91"/>
      <c r="H766" s="92"/>
      <c r="I766" s="92"/>
      <c r="J766" s="93"/>
    </row>
    <row r="767" spans="1:10" ht="12">
      <c r="A767" s="22"/>
      <c r="B767" s="90"/>
      <c r="C767" s="91"/>
      <c r="D767" s="91"/>
      <c r="E767" s="91"/>
      <c r="F767" s="91"/>
      <c r="H767" s="92"/>
      <c r="I767" s="92"/>
      <c r="J767" s="93"/>
    </row>
    <row r="768" spans="1:10" ht="12">
      <c r="A768" s="22"/>
      <c r="B768" s="90"/>
      <c r="C768" s="91"/>
      <c r="D768" s="91"/>
      <c r="E768" s="91"/>
      <c r="F768" s="91"/>
      <c r="H768" s="92"/>
      <c r="I768" s="92"/>
      <c r="J768" s="93"/>
    </row>
    <row r="769" spans="1:10" ht="12">
      <c r="A769" s="22"/>
      <c r="B769" s="90"/>
      <c r="C769" s="91"/>
      <c r="D769" s="91"/>
      <c r="E769" s="91"/>
      <c r="F769" s="91"/>
      <c r="H769" s="92"/>
      <c r="I769" s="92"/>
      <c r="J769" s="93"/>
    </row>
    <row r="770" spans="1:10" ht="12">
      <c r="A770" s="22"/>
      <c r="B770" s="90"/>
      <c r="C770" s="91"/>
      <c r="D770" s="91"/>
      <c r="E770" s="91"/>
      <c r="F770" s="91"/>
      <c r="H770" s="92"/>
      <c r="I770" s="92"/>
      <c r="J770" s="93"/>
    </row>
    <row r="771" spans="1:10" ht="12">
      <c r="A771" s="22"/>
      <c r="B771" s="90"/>
      <c r="C771" s="91"/>
      <c r="D771" s="91"/>
      <c r="E771" s="91"/>
      <c r="F771" s="91"/>
      <c r="H771" s="92"/>
      <c r="I771" s="92"/>
      <c r="J771" s="93"/>
    </row>
    <row r="772" spans="1:10" ht="12">
      <c r="A772" s="22"/>
      <c r="B772" s="90"/>
      <c r="C772" s="91"/>
      <c r="D772" s="91"/>
      <c r="E772" s="91"/>
      <c r="F772" s="91"/>
      <c r="H772" s="92"/>
      <c r="I772" s="92"/>
      <c r="J772" s="93"/>
    </row>
    <row r="773" spans="1:10" ht="12">
      <c r="A773" s="22"/>
      <c r="B773" s="90"/>
      <c r="C773" s="91"/>
      <c r="D773" s="91"/>
      <c r="E773" s="91"/>
      <c r="F773" s="91"/>
      <c r="H773" s="92"/>
      <c r="I773" s="92"/>
      <c r="J773" s="93"/>
    </row>
    <row r="774" spans="1:10" ht="12">
      <c r="A774" s="22"/>
      <c r="B774" s="90"/>
      <c r="C774" s="91"/>
      <c r="D774" s="91"/>
      <c r="E774" s="91"/>
      <c r="F774" s="91"/>
      <c r="H774" s="92"/>
      <c r="I774" s="92"/>
      <c r="J774" s="93"/>
    </row>
    <row r="775" spans="1:10" ht="12">
      <c r="A775" s="22"/>
      <c r="B775" s="90"/>
      <c r="C775" s="91"/>
      <c r="D775" s="91"/>
      <c r="E775" s="91"/>
      <c r="F775" s="91"/>
      <c r="H775" s="92"/>
      <c r="I775" s="92"/>
      <c r="J775" s="93"/>
    </row>
    <row r="776" spans="1:10" ht="12">
      <c r="A776" s="22"/>
      <c r="B776" s="90"/>
      <c r="C776" s="91"/>
      <c r="D776" s="91"/>
      <c r="E776" s="91"/>
      <c r="F776" s="91"/>
      <c r="H776" s="92"/>
      <c r="I776" s="92"/>
      <c r="J776" s="93"/>
    </row>
    <row r="777" spans="1:10" ht="12">
      <c r="A777" s="22"/>
      <c r="B777" s="90"/>
      <c r="C777" s="91"/>
      <c r="D777" s="91"/>
      <c r="E777" s="91"/>
      <c r="F777" s="91"/>
      <c r="H777" s="92"/>
      <c r="I777" s="92"/>
      <c r="J777" s="93"/>
    </row>
    <row r="778" spans="1:10" ht="12">
      <c r="A778" s="22"/>
      <c r="B778" s="90"/>
      <c r="C778" s="91"/>
      <c r="D778" s="91"/>
      <c r="E778" s="91"/>
      <c r="F778" s="91"/>
      <c r="H778" s="92"/>
      <c r="I778" s="92"/>
      <c r="J778" s="93"/>
    </row>
    <row r="779" spans="1:10" ht="12">
      <c r="A779" s="22"/>
      <c r="B779" s="90"/>
      <c r="C779" s="91"/>
      <c r="D779" s="91"/>
      <c r="E779" s="91"/>
      <c r="F779" s="91"/>
      <c r="H779" s="92"/>
      <c r="I779" s="92"/>
      <c r="J779" s="93"/>
    </row>
    <row r="780" spans="1:10" ht="12">
      <c r="A780" s="22"/>
      <c r="B780" s="90"/>
      <c r="C780" s="91"/>
      <c r="D780" s="91"/>
      <c r="E780" s="91"/>
      <c r="F780" s="91"/>
      <c r="H780" s="92"/>
      <c r="I780" s="92"/>
      <c r="J780" s="93"/>
    </row>
    <row r="781" spans="1:10" ht="12">
      <c r="A781" s="22"/>
      <c r="B781" s="90"/>
      <c r="C781" s="91"/>
      <c r="D781" s="91"/>
      <c r="E781" s="91"/>
      <c r="F781" s="91"/>
      <c r="H781" s="92"/>
      <c r="I781" s="92"/>
      <c r="J781" s="93"/>
    </row>
    <row r="782" spans="1:10" ht="12">
      <c r="A782" s="22"/>
      <c r="B782" s="90"/>
      <c r="C782" s="91"/>
      <c r="D782" s="91"/>
      <c r="E782" s="91"/>
      <c r="F782" s="91"/>
      <c r="H782" s="92"/>
      <c r="I782" s="92"/>
      <c r="J782" s="93"/>
    </row>
    <row r="783" spans="1:10" ht="12">
      <c r="A783" s="22"/>
      <c r="B783" s="90"/>
      <c r="C783" s="91"/>
      <c r="D783" s="91"/>
      <c r="E783" s="91"/>
      <c r="F783" s="91"/>
      <c r="H783" s="92"/>
      <c r="I783" s="92"/>
      <c r="J783" s="93"/>
    </row>
    <row r="784" spans="1:10" ht="12">
      <c r="A784" s="22"/>
      <c r="B784" s="90"/>
      <c r="C784" s="91"/>
      <c r="D784" s="91"/>
      <c r="E784" s="91"/>
      <c r="F784" s="91"/>
      <c r="H784" s="92"/>
      <c r="I784" s="92"/>
      <c r="J784" s="93"/>
    </row>
    <row r="785" spans="1:10" ht="12">
      <c r="A785" s="22"/>
      <c r="B785" s="90"/>
      <c r="C785" s="91"/>
      <c r="D785" s="91"/>
      <c r="E785" s="91"/>
      <c r="F785" s="91"/>
      <c r="H785" s="92"/>
      <c r="I785" s="92"/>
      <c r="J785" s="93"/>
    </row>
    <row r="786" spans="1:10" ht="12">
      <c r="A786" s="22"/>
      <c r="B786" s="90"/>
      <c r="C786" s="91"/>
      <c r="D786" s="91"/>
      <c r="E786" s="91"/>
      <c r="F786" s="91"/>
      <c r="H786" s="92"/>
      <c r="I786" s="92"/>
      <c r="J786" s="93"/>
    </row>
    <row r="787" spans="1:10" ht="12">
      <c r="A787" s="22"/>
      <c r="B787" s="90"/>
      <c r="C787" s="91"/>
      <c r="D787" s="91"/>
      <c r="E787" s="91"/>
      <c r="F787" s="91"/>
      <c r="H787" s="92"/>
      <c r="I787" s="92"/>
      <c r="J787" s="93"/>
    </row>
    <row r="788" spans="1:10" ht="12">
      <c r="A788" s="22"/>
      <c r="B788" s="90"/>
      <c r="C788" s="91"/>
      <c r="D788" s="91"/>
      <c r="E788" s="91"/>
      <c r="F788" s="91"/>
      <c r="H788" s="92"/>
      <c r="I788" s="92"/>
      <c r="J788" s="93"/>
    </row>
    <row r="789" spans="1:10" ht="12">
      <c r="A789" s="22"/>
      <c r="B789" s="90"/>
      <c r="C789" s="91"/>
      <c r="D789" s="91"/>
      <c r="E789" s="91"/>
      <c r="F789" s="91"/>
      <c r="H789" s="92"/>
      <c r="I789" s="92"/>
      <c r="J789" s="93"/>
    </row>
    <row r="790" spans="1:10" ht="12">
      <c r="A790" s="22"/>
      <c r="B790" s="90"/>
      <c r="C790" s="91"/>
      <c r="D790" s="91"/>
      <c r="E790" s="91"/>
      <c r="F790" s="91"/>
      <c r="H790" s="92"/>
      <c r="I790" s="92"/>
      <c r="J790" s="93"/>
    </row>
    <row r="791" spans="1:10" ht="12">
      <c r="A791" s="22"/>
      <c r="B791" s="90"/>
      <c r="C791" s="91"/>
      <c r="D791" s="91"/>
      <c r="E791" s="91"/>
      <c r="F791" s="91"/>
      <c r="H791" s="92"/>
      <c r="I791" s="92"/>
      <c r="J791" s="93"/>
    </row>
    <row r="792" spans="1:10" ht="12">
      <c r="A792" s="22"/>
      <c r="B792" s="90"/>
      <c r="C792" s="91"/>
      <c r="D792" s="91"/>
      <c r="E792" s="91"/>
      <c r="F792" s="91"/>
      <c r="H792" s="92"/>
      <c r="I792" s="92"/>
      <c r="J792" s="93"/>
    </row>
    <row r="793" spans="1:10" ht="12">
      <c r="A793" s="22"/>
      <c r="B793" s="90"/>
      <c r="C793" s="91"/>
      <c r="D793" s="91"/>
      <c r="E793" s="91"/>
      <c r="F793" s="91"/>
      <c r="H793" s="92"/>
      <c r="I793" s="92"/>
      <c r="J793" s="93"/>
    </row>
    <row r="794" spans="1:10" ht="12">
      <c r="A794" s="22"/>
      <c r="B794" s="90"/>
      <c r="C794" s="91"/>
      <c r="D794" s="91"/>
      <c r="E794" s="91"/>
      <c r="F794" s="91"/>
      <c r="H794" s="92"/>
      <c r="I794" s="92"/>
      <c r="J794" s="93"/>
    </row>
    <row r="795" spans="1:10" ht="12">
      <c r="A795" s="22"/>
      <c r="B795" s="90"/>
      <c r="C795" s="91"/>
      <c r="D795" s="91"/>
      <c r="E795" s="91"/>
      <c r="F795" s="91"/>
      <c r="H795" s="92"/>
      <c r="I795" s="92"/>
      <c r="J795" s="93"/>
    </row>
    <row r="796" spans="1:10" ht="12">
      <c r="A796" s="22"/>
      <c r="B796" s="90"/>
      <c r="C796" s="91"/>
      <c r="D796" s="91"/>
      <c r="E796" s="91"/>
      <c r="F796" s="91"/>
      <c r="H796" s="92"/>
      <c r="I796" s="92"/>
      <c r="J796" s="93"/>
    </row>
    <row r="797" spans="1:10" ht="12">
      <c r="A797" s="22"/>
      <c r="B797" s="90"/>
      <c r="C797" s="91"/>
      <c r="D797" s="91"/>
      <c r="E797" s="91"/>
      <c r="F797" s="91"/>
      <c r="H797" s="92"/>
      <c r="I797" s="92"/>
      <c r="J797" s="93"/>
    </row>
    <row r="798" spans="1:10" ht="12">
      <c r="A798" s="22"/>
      <c r="B798" s="90"/>
      <c r="C798" s="91"/>
      <c r="D798" s="91"/>
      <c r="E798" s="91"/>
      <c r="F798" s="91"/>
      <c r="H798" s="92"/>
      <c r="I798" s="92"/>
      <c r="J798" s="93"/>
    </row>
    <row r="799" spans="1:10" ht="12">
      <c r="A799" s="22"/>
      <c r="B799" s="90"/>
      <c r="C799" s="91"/>
      <c r="D799" s="91"/>
      <c r="E799" s="91"/>
      <c r="F799" s="91"/>
      <c r="H799" s="92"/>
      <c r="I799" s="92"/>
      <c r="J799" s="93"/>
    </row>
    <row r="800" spans="1:10" ht="12">
      <c r="A800" s="22"/>
      <c r="B800" s="90"/>
      <c r="C800" s="91"/>
      <c r="D800" s="91"/>
      <c r="E800" s="91"/>
      <c r="F800" s="91"/>
      <c r="H800" s="92"/>
      <c r="I800" s="92"/>
      <c r="J800" s="93"/>
    </row>
    <row r="801" spans="1:10" ht="12">
      <c r="A801" s="22"/>
      <c r="B801" s="90"/>
      <c r="C801" s="91"/>
      <c r="D801" s="91"/>
      <c r="E801" s="91"/>
      <c r="F801" s="91"/>
      <c r="H801" s="92"/>
      <c r="I801" s="92"/>
      <c r="J801" s="93"/>
    </row>
    <row r="802" spans="1:10" ht="12">
      <c r="A802" s="22"/>
      <c r="B802" s="90"/>
      <c r="C802" s="91"/>
      <c r="D802" s="91"/>
      <c r="E802" s="91"/>
      <c r="F802" s="91"/>
      <c r="H802" s="92"/>
      <c r="I802" s="92"/>
      <c r="J802" s="93"/>
    </row>
    <row r="803" spans="1:10" ht="12">
      <c r="A803" s="22"/>
      <c r="B803" s="90"/>
      <c r="C803" s="91"/>
      <c r="D803" s="91"/>
      <c r="E803" s="91"/>
      <c r="F803" s="91"/>
      <c r="H803" s="92"/>
      <c r="I803" s="92"/>
      <c r="J803" s="93"/>
    </row>
    <row r="804" spans="1:10" ht="12">
      <c r="A804" s="22"/>
      <c r="B804" s="90"/>
      <c r="C804" s="91"/>
      <c r="D804" s="91"/>
      <c r="E804" s="91"/>
      <c r="F804" s="91"/>
      <c r="H804" s="92"/>
      <c r="I804" s="92"/>
      <c r="J804" s="93"/>
    </row>
    <row r="805" spans="1:10" ht="12">
      <c r="A805" s="22"/>
      <c r="B805" s="90"/>
      <c r="C805" s="91"/>
      <c r="D805" s="91"/>
      <c r="E805" s="91"/>
      <c r="F805" s="91"/>
      <c r="H805" s="92"/>
      <c r="I805" s="92"/>
      <c r="J805" s="93"/>
    </row>
    <row r="806" spans="1:10" ht="12">
      <c r="A806" s="22"/>
      <c r="B806" s="90"/>
      <c r="C806" s="91"/>
      <c r="D806" s="91"/>
      <c r="E806" s="91"/>
      <c r="F806" s="91"/>
      <c r="H806" s="92"/>
      <c r="I806" s="92"/>
      <c r="J806" s="93"/>
    </row>
    <row r="807" spans="1:10" ht="12">
      <c r="A807" s="22"/>
      <c r="B807" s="90"/>
      <c r="C807" s="91"/>
      <c r="D807" s="91"/>
      <c r="E807" s="91"/>
      <c r="F807" s="91"/>
      <c r="H807" s="92"/>
      <c r="I807" s="92"/>
      <c r="J807" s="93"/>
    </row>
    <row r="808" spans="1:10" ht="12">
      <c r="A808" s="22"/>
      <c r="B808" s="90"/>
      <c r="C808" s="91"/>
      <c r="D808" s="91"/>
      <c r="E808" s="91"/>
      <c r="F808" s="91"/>
      <c r="H808" s="92"/>
      <c r="I808" s="92"/>
      <c r="J808" s="93"/>
    </row>
    <row r="809" spans="1:10" ht="12">
      <c r="A809" s="22"/>
      <c r="B809" s="90"/>
      <c r="C809" s="91"/>
      <c r="D809" s="91"/>
      <c r="E809" s="91"/>
      <c r="F809" s="91"/>
      <c r="H809" s="92"/>
      <c r="I809" s="92"/>
      <c r="J809" s="93"/>
    </row>
    <row r="810" spans="1:10" ht="12">
      <c r="A810" s="22"/>
      <c r="B810" s="90"/>
      <c r="C810" s="91"/>
      <c r="D810" s="91"/>
      <c r="E810" s="91"/>
      <c r="F810" s="91"/>
      <c r="H810" s="92"/>
      <c r="I810" s="92"/>
      <c r="J810" s="93"/>
    </row>
    <row r="811" spans="1:10" ht="12">
      <c r="A811" s="22"/>
      <c r="B811" s="90"/>
      <c r="C811" s="91"/>
      <c r="D811" s="91"/>
      <c r="E811" s="91"/>
      <c r="F811" s="91"/>
      <c r="H811" s="92"/>
      <c r="I811" s="92"/>
      <c r="J811" s="93"/>
    </row>
    <row r="812" spans="1:10" ht="12">
      <c r="A812" s="22"/>
      <c r="B812" s="90"/>
      <c r="C812" s="91"/>
      <c r="D812" s="91"/>
      <c r="E812" s="91"/>
      <c r="F812" s="91"/>
      <c r="H812" s="92"/>
      <c r="I812" s="92"/>
      <c r="J812" s="93"/>
    </row>
    <row r="813" spans="1:10" ht="12">
      <c r="A813" s="22"/>
      <c r="B813" s="90"/>
      <c r="C813" s="91"/>
      <c r="D813" s="91"/>
      <c r="E813" s="91"/>
      <c r="F813" s="91"/>
      <c r="H813" s="92"/>
      <c r="I813" s="92"/>
      <c r="J813" s="93"/>
    </row>
    <row r="814" spans="1:10" ht="12">
      <c r="A814" s="22"/>
      <c r="B814" s="90"/>
      <c r="C814" s="91"/>
      <c r="D814" s="91"/>
      <c r="E814" s="91"/>
      <c r="F814" s="91"/>
      <c r="H814" s="92"/>
      <c r="I814" s="92"/>
      <c r="J814" s="93"/>
    </row>
    <row r="815" spans="1:10" ht="12">
      <c r="A815" s="22"/>
      <c r="B815" s="90"/>
      <c r="C815" s="91"/>
      <c r="D815" s="91"/>
      <c r="E815" s="91"/>
      <c r="F815" s="91"/>
      <c r="H815" s="92"/>
      <c r="I815" s="92"/>
      <c r="J815" s="93"/>
    </row>
    <row r="816" spans="1:10" ht="12">
      <c r="A816" s="22"/>
      <c r="B816" s="90"/>
      <c r="C816" s="91"/>
      <c r="D816" s="91"/>
      <c r="E816" s="91"/>
      <c r="F816" s="91"/>
      <c r="H816" s="92"/>
      <c r="I816" s="92"/>
      <c r="J816" s="93"/>
    </row>
    <row r="817" spans="1:10" ht="12">
      <c r="A817" s="22"/>
      <c r="B817" s="90"/>
      <c r="C817" s="91"/>
      <c r="D817" s="91"/>
      <c r="E817" s="91"/>
      <c r="F817" s="91"/>
      <c r="H817" s="92"/>
      <c r="I817" s="92"/>
      <c r="J817" s="93"/>
    </row>
    <row r="818" spans="1:10" ht="12">
      <c r="A818" s="22"/>
      <c r="B818" s="90"/>
      <c r="C818" s="91"/>
      <c r="D818" s="91"/>
      <c r="E818" s="91"/>
      <c r="F818" s="91"/>
      <c r="H818" s="92"/>
      <c r="I818" s="92"/>
      <c r="J818" s="93"/>
    </row>
    <row r="819" spans="1:10" ht="12">
      <c r="A819" s="22"/>
      <c r="B819" s="90"/>
      <c r="C819" s="91"/>
      <c r="D819" s="91"/>
      <c r="E819" s="91"/>
      <c r="F819" s="91"/>
      <c r="H819" s="92"/>
      <c r="I819" s="92"/>
      <c r="J819" s="93"/>
    </row>
    <row r="820" spans="1:10" ht="12">
      <c r="A820" s="22"/>
      <c r="B820" s="90"/>
      <c r="C820" s="91"/>
      <c r="D820" s="91"/>
      <c r="E820" s="91"/>
      <c r="F820" s="91"/>
      <c r="H820" s="92"/>
      <c r="I820" s="92"/>
      <c r="J820" s="93"/>
    </row>
    <row r="821" spans="1:10" ht="12">
      <c r="A821" s="22"/>
      <c r="B821" s="90"/>
      <c r="C821" s="91"/>
      <c r="D821" s="91"/>
      <c r="E821" s="91"/>
      <c r="F821" s="91"/>
      <c r="H821" s="92"/>
      <c r="I821" s="92"/>
      <c r="J821" s="93"/>
    </row>
    <row r="822" spans="1:10" ht="12">
      <c r="A822" s="22"/>
      <c r="B822" s="90"/>
      <c r="C822" s="91"/>
      <c r="D822" s="91"/>
      <c r="E822" s="91"/>
      <c r="F822" s="91"/>
      <c r="H822" s="92"/>
      <c r="I822" s="92"/>
      <c r="J822" s="93"/>
    </row>
    <row r="823" spans="1:10" ht="12">
      <c r="A823" s="22"/>
      <c r="B823" s="90"/>
      <c r="C823" s="91"/>
      <c r="D823" s="91"/>
      <c r="E823" s="91"/>
      <c r="F823" s="91"/>
      <c r="H823" s="92"/>
      <c r="I823" s="92"/>
      <c r="J823" s="93"/>
    </row>
    <row r="824" spans="1:10" ht="12">
      <c r="A824" s="22"/>
      <c r="B824" s="90"/>
      <c r="C824" s="91"/>
      <c r="D824" s="91"/>
      <c r="E824" s="91"/>
      <c r="F824" s="91"/>
      <c r="H824" s="92"/>
      <c r="I824" s="92"/>
      <c r="J824" s="93"/>
    </row>
    <row r="825" spans="1:10" ht="12">
      <c r="A825" s="22"/>
      <c r="B825" s="90"/>
      <c r="C825" s="91"/>
      <c r="D825" s="91"/>
      <c r="E825" s="91"/>
      <c r="F825" s="91"/>
      <c r="H825" s="92"/>
      <c r="I825" s="92"/>
      <c r="J825" s="93"/>
    </row>
    <row r="826" spans="1:10" ht="12">
      <c r="A826" s="22"/>
      <c r="B826" s="90"/>
      <c r="C826" s="91"/>
      <c r="D826" s="91"/>
      <c r="E826" s="91"/>
      <c r="F826" s="91"/>
      <c r="H826" s="92"/>
      <c r="I826" s="92"/>
      <c r="J826" s="93"/>
    </row>
    <row r="827" spans="1:10" ht="12">
      <c r="A827" s="22"/>
      <c r="B827" s="90"/>
      <c r="C827" s="91"/>
      <c r="D827" s="91"/>
      <c r="E827" s="91"/>
      <c r="F827" s="91"/>
      <c r="H827" s="92"/>
      <c r="I827" s="92"/>
      <c r="J827" s="93"/>
    </row>
    <row r="828" spans="1:10" ht="12">
      <c r="A828" s="22"/>
      <c r="B828" s="90"/>
      <c r="C828" s="91"/>
      <c r="D828" s="91"/>
      <c r="E828" s="91"/>
      <c r="F828" s="91"/>
      <c r="H828" s="92"/>
      <c r="I828" s="92"/>
      <c r="J828" s="93"/>
    </row>
    <row r="829" spans="1:10" ht="12">
      <c r="A829" s="22"/>
      <c r="B829" s="90"/>
      <c r="C829" s="91"/>
      <c r="D829" s="91"/>
      <c r="E829" s="91"/>
      <c r="F829" s="91"/>
      <c r="H829" s="92"/>
      <c r="I829" s="92"/>
      <c r="J829" s="93"/>
    </row>
    <row r="830" spans="1:10" ht="12">
      <c r="A830" s="22"/>
      <c r="B830" s="90"/>
      <c r="C830" s="91"/>
      <c r="D830" s="91"/>
      <c r="E830" s="91"/>
      <c r="F830" s="91"/>
      <c r="H830" s="92"/>
      <c r="I830" s="92"/>
      <c r="J830" s="93"/>
    </row>
    <row r="831" spans="1:10" ht="12">
      <c r="A831" s="22"/>
      <c r="B831" s="90"/>
      <c r="C831" s="91"/>
      <c r="D831" s="91"/>
      <c r="E831" s="91"/>
      <c r="F831" s="91"/>
      <c r="H831" s="92"/>
      <c r="I831" s="92"/>
      <c r="J831" s="93"/>
    </row>
    <row r="832" spans="1:10" ht="12">
      <c r="A832" s="22"/>
      <c r="B832" s="90"/>
      <c r="C832" s="91"/>
      <c r="D832" s="91"/>
      <c r="E832" s="91"/>
      <c r="F832" s="91"/>
      <c r="H832" s="92"/>
      <c r="I832" s="92"/>
      <c r="J832" s="93"/>
    </row>
    <row r="833" spans="1:10" ht="12">
      <c r="A833" s="22"/>
      <c r="B833" s="90"/>
      <c r="C833" s="91"/>
      <c r="D833" s="91"/>
      <c r="E833" s="91"/>
      <c r="F833" s="91"/>
      <c r="H833" s="92"/>
      <c r="I833" s="92"/>
      <c r="J833" s="93"/>
    </row>
    <row r="834" spans="1:10" ht="12">
      <c r="A834" s="22"/>
      <c r="B834" s="90"/>
      <c r="C834" s="91"/>
      <c r="D834" s="91"/>
      <c r="E834" s="91"/>
      <c r="F834" s="91"/>
      <c r="H834" s="92"/>
      <c r="I834" s="92"/>
      <c r="J834" s="93"/>
    </row>
    <row r="835" spans="1:10" ht="12">
      <c r="A835" s="22"/>
      <c r="B835" s="90"/>
      <c r="C835" s="91"/>
      <c r="D835" s="91"/>
      <c r="E835" s="91"/>
      <c r="F835" s="91"/>
      <c r="H835" s="92"/>
      <c r="I835" s="92"/>
      <c r="J835" s="93"/>
    </row>
    <row r="836" spans="1:10" ht="12">
      <c r="A836" s="22"/>
      <c r="B836" s="90"/>
      <c r="C836" s="91"/>
      <c r="D836" s="91"/>
      <c r="E836" s="91"/>
      <c r="F836" s="91"/>
      <c r="H836" s="92"/>
      <c r="I836" s="92"/>
      <c r="J836" s="93"/>
    </row>
    <row r="837" spans="1:10" ht="12">
      <c r="A837" s="22"/>
      <c r="B837" s="90"/>
      <c r="C837" s="91"/>
      <c r="D837" s="91"/>
      <c r="E837" s="91"/>
      <c r="F837" s="91"/>
      <c r="H837" s="92"/>
      <c r="I837" s="92"/>
      <c r="J837" s="93"/>
    </row>
    <row r="838" spans="1:10" ht="12">
      <c r="A838" s="22"/>
      <c r="B838" s="90"/>
      <c r="C838" s="91"/>
      <c r="D838" s="91"/>
      <c r="E838" s="91"/>
      <c r="F838" s="91"/>
      <c r="H838" s="92"/>
      <c r="I838" s="92"/>
      <c r="J838" s="93"/>
    </row>
    <row r="839" spans="1:10" ht="12">
      <c r="A839" s="22"/>
      <c r="B839" s="90"/>
      <c r="C839" s="91"/>
      <c r="D839" s="91"/>
      <c r="E839" s="91"/>
      <c r="F839" s="91"/>
      <c r="H839" s="92"/>
      <c r="I839" s="92"/>
      <c r="J839" s="93"/>
    </row>
    <row r="840" spans="1:10" ht="12">
      <c r="A840" s="22"/>
      <c r="B840" s="90"/>
      <c r="C840" s="91"/>
      <c r="D840" s="91"/>
      <c r="E840" s="91"/>
      <c r="F840" s="91"/>
      <c r="H840" s="92"/>
      <c r="I840" s="92"/>
      <c r="J840" s="93"/>
    </row>
    <row r="841" spans="1:10" ht="12">
      <c r="A841" s="22"/>
      <c r="B841" s="90"/>
      <c r="C841" s="91"/>
      <c r="D841" s="91"/>
      <c r="E841" s="91"/>
      <c r="F841" s="91"/>
      <c r="H841" s="92"/>
      <c r="I841" s="92"/>
      <c r="J841" s="93"/>
    </row>
    <row r="842" spans="1:10" ht="12">
      <c r="A842" s="22"/>
      <c r="B842" s="90"/>
      <c r="C842" s="91"/>
      <c r="D842" s="91"/>
      <c r="E842" s="91"/>
      <c r="F842" s="91"/>
      <c r="H842" s="92"/>
      <c r="I842" s="92"/>
      <c r="J842" s="93"/>
    </row>
    <row r="843" spans="1:10" ht="12">
      <c r="A843" s="22"/>
      <c r="B843" s="90"/>
      <c r="C843" s="91"/>
      <c r="D843" s="91"/>
      <c r="E843" s="91"/>
      <c r="F843" s="91"/>
      <c r="H843" s="92"/>
      <c r="I843" s="92"/>
      <c r="J843" s="93"/>
    </row>
    <row r="844" spans="1:10" ht="12">
      <c r="A844" s="22"/>
      <c r="B844" s="90"/>
      <c r="C844" s="91"/>
      <c r="D844" s="91"/>
      <c r="E844" s="91"/>
      <c r="F844" s="91"/>
      <c r="H844" s="92"/>
      <c r="I844" s="92"/>
      <c r="J844" s="93"/>
    </row>
    <row r="845" spans="1:10" ht="12">
      <c r="A845" s="22"/>
      <c r="B845" s="90"/>
      <c r="C845" s="91"/>
      <c r="D845" s="91"/>
      <c r="E845" s="91"/>
      <c r="F845" s="91"/>
      <c r="H845" s="92"/>
      <c r="I845" s="92"/>
      <c r="J845" s="93"/>
    </row>
    <row r="846" spans="1:10" ht="12">
      <c r="A846" s="22"/>
      <c r="B846" s="90"/>
      <c r="C846" s="91"/>
      <c r="D846" s="91"/>
      <c r="E846" s="91"/>
      <c r="F846" s="91"/>
      <c r="H846" s="92"/>
      <c r="I846" s="92"/>
      <c r="J846" s="93"/>
    </row>
    <row r="847" spans="1:10" ht="12">
      <c r="A847" s="22"/>
      <c r="B847" s="90"/>
      <c r="C847" s="91"/>
      <c r="D847" s="91"/>
      <c r="E847" s="91"/>
      <c r="F847" s="91"/>
      <c r="H847" s="92"/>
      <c r="I847" s="92"/>
      <c r="J847" s="93"/>
    </row>
    <row r="848" spans="1:10" ht="12">
      <c r="A848" s="22"/>
      <c r="B848" s="90"/>
      <c r="C848" s="91"/>
      <c r="D848" s="91"/>
      <c r="E848" s="91"/>
      <c r="F848" s="91"/>
      <c r="H848" s="92"/>
      <c r="I848" s="92"/>
      <c r="J848" s="93"/>
    </row>
    <row r="849" spans="1:10" ht="12">
      <c r="A849" s="22"/>
      <c r="B849" s="90"/>
      <c r="C849" s="91"/>
      <c r="D849" s="91"/>
      <c r="E849" s="91"/>
      <c r="F849" s="91"/>
      <c r="H849" s="92"/>
      <c r="I849" s="92"/>
      <c r="J849" s="93"/>
    </row>
    <row r="850" spans="1:10" ht="12">
      <c r="A850" s="22"/>
      <c r="B850" s="90"/>
      <c r="C850" s="91"/>
      <c r="D850" s="91"/>
      <c r="E850" s="91"/>
      <c r="F850" s="91"/>
      <c r="H850" s="92"/>
      <c r="I850" s="92"/>
      <c r="J850" s="93"/>
    </row>
    <row r="851" spans="1:10" ht="12">
      <c r="A851" s="22"/>
      <c r="B851" s="90"/>
      <c r="C851" s="91"/>
      <c r="D851" s="91"/>
      <c r="E851" s="91"/>
      <c r="F851" s="91"/>
      <c r="H851" s="92"/>
      <c r="I851" s="92"/>
      <c r="J851" s="93"/>
    </row>
    <row r="852" spans="1:10" ht="12">
      <c r="A852" s="22"/>
      <c r="B852" s="90"/>
      <c r="C852" s="91"/>
      <c r="D852" s="91"/>
      <c r="E852" s="91"/>
      <c r="F852" s="91"/>
      <c r="H852" s="92"/>
      <c r="I852" s="92"/>
      <c r="J852" s="93"/>
    </row>
    <row r="853" spans="1:10" ht="12">
      <c r="A853" s="22"/>
      <c r="B853" s="90"/>
      <c r="C853" s="91"/>
      <c r="D853" s="91"/>
      <c r="E853" s="91"/>
      <c r="F853" s="91"/>
      <c r="H853" s="92"/>
      <c r="I853" s="92"/>
      <c r="J853" s="93"/>
    </row>
    <row r="854" spans="1:10" ht="12">
      <c r="A854" s="22"/>
      <c r="B854" s="90"/>
      <c r="C854" s="91"/>
      <c r="D854" s="91"/>
      <c r="E854" s="91"/>
      <c r="F854" s="91"/>
      <c r="H854" s="92"/>
      <c r="I854" s="92"/>
      <c r="J854" s="93"/>
    </row>
    <row r="855" spans="1:10" ht="12">
      <c r="A855" s="22"/>
      <c r="B855" s="90"/>
      <c r="C855" s="91"/>
      <c r="D855" s="91"/>
      <c r="E855" s="91"/>
      <c r="F855" s="91"/>
      <c r="H855" s="92"/>
      <c r="I855" s="92"/>
      <c r="J855" s="93"/>
    </row>
    <row r="856" spans="1:10" ht="12">
      <c r="A856" s="22"/>
      <c r="B856" s="90"/>
      <c r="C856" s="91"/>
      <c r="D856" s="91"/>
      <c r="E856" s="91"/>
      <c r="F856" s="91"/>
      <c r="H856" s="92"/>
      <c r="I856" s="92"/>
      <c r="J856" s="93"/>
    </row>
    <row r="857" spans="1:10" ht="12">
      <c r="A857" s="22"/>
      <c r="B857" s="90"/>
      <c r="C857" s="91"/>
      <c r="D857" s="91"/>
      <c r="E857" s="91"/>
      <c r="F857" s="91"/>
      <c r="H857" s="92"/>
      <c r="I857" s="92"/>
      <c r="J857" s="93"/>
    </row>
    <row r="858" spans="1:10" ht="12">
      <c r="A858" s="22"/>
      <c r="B858" s="90"/>
      <c r="C858" s="91"/>
      <c r="D858" s="91"/>
      <c r="E858" s="91"/>
      <c r="F858" s="91"/>
      <c r="H858" s="92"/>
      <c r="I858" s="92"/>
      <c r="J858" s="93"/>
    </row>
    <row r="859" spans="1:10" ht="12">
      <c r="A859" s="22"/>
      <c r="B859" s="90"/>
      <c r="C859" s="91"/>
      <c r="D859" s="91"/>
      <c r="E859" s="91"/>
      <c r="F859" s="91"/>
      <c r="H859" s="92"/>
      <c r="I859" s="92"/>
      <c r="J859" s="93"/>
    </row>
    <row r="860" spans="1:10" ht="12">
      <c r="A860" s="22"/>
      <c r="B860" s="90"/>
      <c r="C860" s="91"/>
      <c r="D860" s="91"/>
      <c r="E860" s="91"/>
      <c r="F860" s="91"/>
      <c r="H860" s="92"/>
      <c r="I860" s="92"/>
      <c r="J860" s="93"/>
    </row>
    <row r="861" spans="1:10" ht="12">
      <c r="A861" s="22"/>
      <c r="B861" s="90"/>
      <c r="C861" s="91"/>
      <c r="D861" s="91"/>
      <c r="E861" s="91"/>
      <c r="F861" s="91"/>
      <c r="H861" s="92"/>
      <c r="I861" s="92"/>
      <c r="J861" s="93"/>
    </row>
    <row r="862" spans="1:10" ht="12">
      <c r="A862" s="22"/>
      <c r="B862" s="90"/>
      <c r="C862" s="91"/>
      <c r="D862" s="91"/>
      <c r="E862" s="91"/>
      <c r="F862" s="91"/>
      <c r="H862" s="92"/>
      <c r="I862" s="92"/>
      <c r="J862" s="93"/>
    </row>
    <row r="863" spans="1:10" ht="12">
      <c r="A863" s="22"/>
      <c r="B863" s="90"/>
      <c r="C863" s="91"/>
      <c r="D863" s="91"/>
      <c r="E863" s="91"/>
      <c r="F863" s="91"/>
      <c r="H863" s="92"/>
      <c r="I863" s="92"/>
      <c r="J863" s="93"/>
    </row>
    <row r="864" spans="1:10" ht="12">
      <c r="A864" s="22"/>
      <c r="B864" s="90"/>
      <c r="C864" s="91"/>
      <c r="D864" s="91"/>
      <c r="E864" s="91"/>
      <c r="F864" s="91"/>
      <c r="H864" s="92"/>
      <c r="I864" s="92"/>
      <c r="J864" s="93"/>
    </row>
    <row r="865" spans="1:10" ht="12">
      <c r="A865" s="22"/>
      <c r="B865" s="90"/>
      <c r="C865" s="91"/>
      <c r="D865" s="91"/>
      <c r="E865" s="91"/>
      <c r="F865" s="91"/>
      <c r="H865" s="92"/>
      <c r="I865" s="92"/>
      <c r="J865" s="93"/>
    </row>
    <row r="866" spans="1:10" ht="12">
      <c r="A866" s="22"/>
      <c r="B866" s="90"/>
      <c r="C866" s="91"/>
      <c r="D866" s="91"/>
      <c r="E866" s="91"/>
      <c r="F866" s="91"/>
      <c r="H866" s="92"/>
      <c r="I866" s="92"/>
      <c r="J866" s="93"/>
    </row>
    <row r="867" spans="1:10" ht="12">
      <c r="A867" s="22"/>
      <c r="B867" s="90"/>
      <c r="C867" s="91"/>
      <c r="D867" s="91"/>
      <c r="E867" s="91"/>
      <c r="F867" s="91"/>
      <c r="H867" s="92"/>
      <c r="I867" s="92"/>
      <c r="J867" s="93"/>
    </row>
    <row r="868" spans="1:10" ht="12">
      <c r="A868" s="22"/>
      <c r="B868" s="90"/>
      <c r="C868" s="91"/>
      <c r="D868" s="91"/>
      <c r="E868" s="91"/>
      <c r="F868" s="91"/>
      <c r="H868" s="92"/>
      <c r="I868" s="92"/>
      <c r="J868" s="93"/>
    </row>
    <row r="869" spans="1:10" ht="12">
      <c r="A869" s="22"/>
      <c r="B869" s="90"/>
      <c r="C869" s="91"/>
      <c r="D869" s="91"/>
      <c r="E869" s="91"/>
      <c r="F869" s="91"/>
      <c r="H869" s="92"/>
      <c r="I869" s="92"/>
      <c r="J869" s="93"/>
    </row>
    <row r="870" spans="1:10" ht="12">
      <c r="A870" s="22"/>
      <c r="B870" s="90"/>
      <c r="C870" s="91"/>
      <c r="D870" s="91"/>
      <c r="E870" s="91"/>
      <c r="F870" s="91"/>
      <c r="H870" s="92"/>
      <c r="I870" s="92"/>
      <c r="J870" s="93"/>
    </row>
    <row r="871" spans="1:10" ht="12">
      <c r="A871" s="22"/>
      <c r="B871" s="90"/>
      <c r="C871" s="91"/>
      <c r="D871" s="91"/>
      <c r="E871" s="91"/>
      <c r="F871" s="91"/>
      <c r="H871" s="92"/>
      <c r="I871" s="92"/>
      <c r="J871" s="93"/>
    </row>
    <row r="872" spans="1:10" ht="12">
      <c r="A872" s="22"/>
      <c r="B872" s="90"/>
      <c r="C872" s="91"/>
      <c r="D872" s="91"/>
      <c r="E872" s="91"/>
      <c r="F872" s="91"/>
      <c r="H872" s="92"/>
      <c r="I872" s="92"/>
      <c r="J872" s="93"/>
    </row>
    <row r="873" spans="1:10" ht="12">
      <c r="A873" s="22"/>
      <c r="B873" s="90"/>
      <c r="C873" s="91"/>
      <c r="D873" s="91"/>
      <c r="E873" s="91"/>
      <c r="F873" s="91"/>
      <c r="H873" s="92"/>
      <c r="I873" s="92"/>
      <c r="J873" s="93"/>
    </row>
    <row r="874" spans="1:10" ht="12">
      <c r="A874" s="22"/>
      <c r="B874" s="90"/>
      <c r="C874" s="91"/>
      <c r="D874" s="91"/>
      <c r="E874" s="91"/>
      <c r="F874" s="91"/>
      <c r="H874" s="92"/>
      <c r="I874" s="92"/>
      <c r="J874" s="93"/>
    </row>
    <row r="875" spans="1:10" ht="12">
      <c r="A875" s="22"/>
      <c r="B875" s="90"/>
      <c r="C875" s="91"/>
      <c r="D875" s="91"/>
      <c r="E875" s="91"/>
      <c r="F875" s="91"/>
      <c r="H875" s="92"/>
      <c r="I875" s="92"/>
      <c r="J875" s="93"/>
    </row>
    <row r="876" spans="1:10" ht="12">
      <c r="A876" s="22"/>
      <c r="B876" s="90"/>
      <c r="C876" s="91"/>
      <c r="D876" s="91"/>
      <c r="E876" s="91"/>
      <c r="F876" s="91"/>
      <c r="H876" s="92"/>
      <c r="I876" s="92"/>
      <c r="J876" s="93"/>
    </row>
    <row r="877" spans="1:10" ht="12">
      <c r="A877" s="22"/>
      <c r="B877" s="90"/>
      <c r="C877" s="91"/>
      <c r="D877" s="91"/>
      <c r="E877" s="91"/>
      <c r="F877" s="91"/>
      <c r="H877" s="92"/>
      <c r="I877" s="92"/>
      <c r="J877" s="93"/>
    </row>
    <row r="878" spans="1:10" ht="12">
      <c r="A878" s="22"/>
      <c r="B878" s="90"/>
      <c r="C878" s="91"/>
      <c r="D878" s="91"/>
      <c r="E878" s="91"/>
      <c r="F878" s="91"/>
      <c r="H878" s="92"/>
      <c r="I878" s="92"/>
      <c r="J878" s="93"/>
    </row>
    <row r="879" spans="1:10" ht="12">
      <c r="A879" s="22"/>
      <c r="B879" s="90"/>
      <c r="C879" s="91"/>
      <c r="D879" s="91"/>
      <c r="E879" s="91"/>
      <c r="F879" s="91"/>
      <c r="H879" s="92"/>
      <c r="I879" s="92"/>
      <c r="J879" s="93"/>
    </row>
    <row r="880" spans="1:10" ht="12">
      <c r="A880" s="22"/>
      <c r="B880" s="90"/>
      <c r="C880" s="91"/>
      <c r="D880" s="91"/>
      <c r="E880" s="91"/>
      <c r="F880" s="91"/>
      <c r="H880" s="92"/>
      <c r="I880" s="92"/>
      <c r="J880" s="93"/>
    </row>
    <row r="881" spans="1:10" ht="12">
      <c r="A881" s="22"/>
      <c r="B881" s="90"/>
      <c r="C881" s="91"/>
      <c r="D881" s="91"/>
      <c r="E881" s="91"/>
      <c r="F881" s="91"/>
      <c r="H881" s="92"/>
      <c r="I881" s="92"/>
      <c r="J881" s="93"/>
    </row>
    <row r="882" spans="1:10" ht="12">
      <c r="A882" s="22"/>
      <c r="B882" s="90"/>
      <c r="C882" s="91"/>
      <c r="D882" s="91"/>
      <c r="E882" s="91"/>
      <c r="F882" s="91"/>
      <c r="H882" s="92"/>
      <c r="I882" s="92"/>
      <c r="J882" s="93"/>
    </row>
    <row r="883" spans="1:10" ht="12">
      <c r="A883" s="22"/>
      <c r="B883" s="90"/>
      <c r="C883" s="91"/>
      <c r="D883" s="91"/>
      <c r="E883" s="91"/>
      <c r="F883" s="91"/>
      <c r="H883" s="92"/>
      <c r="I883" s="92"/>
      <c r="J883" s="93"/>
    </row>
    <row r="884" spans="1:10" ht="12">
      <c r="A884" s="22"/>
      <c r="B884" s="90"/>
      <c r="C884" s="91"/>
      <c r="D884" s="91"/>
      <c r="E884" s="91"/>
      <c r="F884" s="91"/>
      <c r="H884" s="92"/>
      <c r="I884" s="92"/>
      <c r="J884" s="93"/>
    </row>
    <row r="885" spans="1:10" ht="12">
      <c r="A885" s="22"/>
      <c r="B885" s="90"/>
      <c r="C885" s="91"/>
      <c r="D885" s="91"/>
      <c r="E885" s="91"/>
      <c r="F885" s="91"/>
      <c r="H885" s="92"/>
      <c r="I885" s="92"/>
      <c r="J885" s="93"/>
    </row>
    <row r="886" spans="1:10" ht="12">
      <c r="A886" s="22"/>
      <c r="B886" s="90"/>
      <c r="C886" s="91"/>
      <c r="D886" s="91"/>
      <c r="E886" s="91"/>
      <c r="F886" s="91"/>
      <c r="H886" s="92"/>
      <c r="I886" s="92"/>
      <c r="J886" s="93"/>
    </row>
    <row r="887" spans="1:10" ht="12">
      <c r="A887" s="22"/>
      <c r="B887" s="90"/>
      <c r="C887" s="91"/>
      <c r="D887" s="91"/>
      <c r="E887" s="91"/>
      <c r="F887" s="91"/>
      <c r="H887" s="92"/>
      <c r="I887" s="92"/>
      <c r="J887" s="93"/>
    </row>
    <row r="888" spans="1:10" ht="12">
      <c r="A888" s="22"/>
      <c r="B888" s="90"/>
      <c r="C888" s="91"/>
      <c r="D888" s="91"/>
      <c r="E888" s="91"/>
      <c r="F888" s="91"/>
      <c r="H888" s="92"/>
      <c r="I888" s="92"/>
      <c r="J888" s="93"/>
    </row>
    <row r="889" spans="1:10" ht="12">
      <c r="A889" s="22"/>
      <c r="B889" s="90"/>
      <c r="C889" s="91"/>
      <c r="D889" s="91"/>
      <c r="E889" s="91"/>
      <c r="F889" s="91"/>
      <c r="H889" s="92"/>
      <c r="I889" s="92"/>
      <c r="J889" s="93"/>
    </row>
    <row r="890" spans="1:10" ht="12">
      <c r="A890" s="22"/>
      <c r="B890" s="90"/>
      <c r="C890" s="91"/>
      <c r="D890" s="91"/>
      <c r="E890" s="91"/>
      <c r="F890" s="91"/>
      <c r="H890" s="92"/>
      <c r="I890" s="92"/>
      <c r="J890" s="93"/>
    </row>
    <row r="891" spans="1:10" ht="12">
      <c r="A891" s="22"/>
      <c r="B891" s="90"/>
      <c r="C891" s="91"/>
      <c r="D891" s="91"/>
      <c r="E891" s="91"/>
      <c r="F891" s="91"/>
      <c r="H891" s="92"/>
      <c r="I891" s="92"/>
      <c r="J891" s="93"/>
    </row>
    <row r="892" spans="1:10" ht="12">
      <c r="A892" s="22"/>
      <c r="B892" s="90"/>
      <c r="C892" s="91"/>
      <c r="D892" s="91"/>
      <c r="E892" s="91"/>
      <c r="F892" s="91"/>
      <c r="H892" s="92"/>
      <c r="I892" s="92"/>
      <c r="J892" s="93"/>
    </row>
    <row r="893" spans="1:10" ht="12">
      <c r="A893" s="22"/>
      <c r="B893" s="90"/>
      <c r="C893" s="91"/>
      <c r="D893" s="91"/>
      <c r="E893" s="91"/>
      <c r="F893" s="91"/>
      <c r="H893" s="92"/>
      <c r="I893" s="92"/>
      <c r="J893" s="93"/>
    </row>
    <row r="894" spans="1:10" ht="12">
      <c r="A894" s="22"/>
      <c r="B894" s="90"/>
      <c r="C894" s="91"/>
      <c r="D894" s="91"/>
      <c r="E894" s="91"/>
      <c r="F894" s="91"/>
      <c r="H894" s="92"/>
      <c r="I894" s="92"/>
      <c r="J894" s="93"/>
    </row>
    <row r="895" spans="1:10" ht="12">
      <c r="A895" s="22"/>
      <c r="B895" s="90"/>
      <c r="C895" s="91"/>
      <c r="D895" s="91"/>
      <c r="E895" s="91"/>
      <c r="F895" s="91"/>
      <c r="H895" s="92"/>
      <c r="I895" s="92"/>
      <c r="J895" s="93"/>
    </row>
    <row r="896" spans="1:10" ht="12">
      <c r="A896" s="22"/>
      <c r="B896" s="90"/>
      <c r="C896" s="91"/>
      <c r="D896" s="91"/>
      <c r="E896" s="91"/>
      <c r="F896" s="91"/>
      <c r="H896" s="92"/>
      <c r="I896" s="92"/>
      <c r="J896" s="93"/>
    </row>
    <row r="897" spans="1:10" ht="12">
      <c r="A897" s="22"/>
      <c r="B897" s="90"/>
      <c r="C897" s="91"/>
      <c r="D897" s="91"/>
      <c r="E897" s="91"/>
      <c r="F897" s="91"/>
      <c r="H897" s="92"/>
      <c r="I897" s="92"/>
      <c r="J897" s="93"/>
    </row>
    <row r="898" spans="1:10" ht="12">
      <c r="A898" s="22"/>
      <c r="B898" s="90"/>
      <c r="C898" s="91"/>
      <c r="D898" s="91"/>
      <c r="E898" s="91"/>
      <c r="F898" s="91"/>
      <c r="H898" s="92"/>
      <c r="I898" s="92"/>
      <c r="J898" s="93"/>
    </row>
    <row r="899" spans="1:10" ht="12">
      <c r="A899" s="22"/>
      <c r="B899" s="90"/>
      <c r="C899" s="91"/>
      <c r="D899" s="91"/>
      <c r="E899" s="91"/>
      <c r="F899" s="91"/>
      <c r="H899" s="92"/>
      <c r="I899" s="92"/>
      <c r="J899" s="93"/>
    </row>
    <row r="900" spans="1:10" ht="12">
      <c r="A900" s="22"/>
      <c r="B900" s="90"/>
      <c r="C900" s="91"/>
      <c r="D900" s="91"/>
      <c r="E900" s="91"/>
      <c r="F900" s="91"/>
      <c r="H900" s="92"/>
      <c r="I900" s="92"/>
      <c r="J900" s="93"/>
    </row>
    <row r="901" spans="1:10" ht="12">
      <c r="A901" s="22"/>
      <c r="B901" s="90"/>
      <c r="C901" s="91"/>
      <c r="D901" s="91"/>
      <c r="E901" s="91"/>
      <c r="F901" s="91"/>
      <c r="H901" s="92"/>
      <c r="I901" s="92"/>
      <c r="J901" s="93"/>
    </row>
    <row r="902" spans="1:10" ht="12">
      <c r="A902" s="22"/>
      <c r="B902" s="90"/>
      <c r="C902" s="91"/>
      <c r="D902" s="91"/>
      <c r="E902" s="91"/>
      <c r="F902" s="91"/>
      <c r="H902" s="92"/>
      <c r="I902" s="92"/>
      <c r="J902" s="93"/>
    </row>
    <row r="903" spans="1:10" ht="12">
      <c r="A903" s="22"/>
      <c r="B903" s="90"/>
      <c r="C903" s="91"/>
      <c r="D903" s="91"/>
      <c r="E903" s="91"/>
      <c r="F903" s="91"/>
      <c r="H903" s="92"/>
      <c r="I903" s="92"/>
      <c r="J903" s="93"/>
    </row>
    <row r="904" spans="1:10" ht="12">
      <c r="A904" s="22"/>
      <c r="B904" s="90"/>
      <c r="C904" s="91"/>
      <c r="D904" s="91"/>
      <c r="E904" s="91"/>
      <c r="F904" s="91"/>
      <c r="H904" s="92"/>
      <c r="I904" s="92"/>
      <c r="J904" s="93"/>
    </row>
    <row r="905" spans="1:10" ht="12">
      <c r="A905" s="22"/>
      <c r="B905" s="90"/>
      <c r="C905" s="91"/>
      <c r="D905" s="91"/>
      <c r="E905" s="91"/>
      <c r="F905" s="91"/>
      <c r="H905" s="92"/>
      <c r="I905" s="92"/>
      <c r="J905" s="93"/>
    </row>
    <row r="906" spans="1:10" ht="12">
      <c r="A906" s="22"/>
      <c r="B906" s="90"/>
      <c r="C906" s="91"/>
      <c r="D906" s="91"/>
      <c r="E906" s="91"/>
      <c r="F906" s="91"/>
      <c r="H906" s="92"/>
      <c r="I906" s="92"/>
      <c r="J906" s="93"/>
    </row>
    <row r="907" spans="1:10" ht="12">
      <c r="A907" s="22"/>
      <c r="B907" s="90"/>
      <c r="C907" s="91"/>
      <c r="D907" s="91"/>
      <c r="E907" s="91"/>
      <c r="F907" s="91"/>
      <c r="H907" s="92"/>
      <c r="I907" s="92"/>
      <c r="J907" s="93"/>
    </row>
    <row r="908" spans="1:10" ht="12">
      <c r="A908" s="22"/>
      <c r="B908" s="90"/>
      <c r="C908" s="91"/>
      <c r="D908" s="91"/>
      <c r="E908" s="91"/>
      <c r="F908" s="91"/>
      <c r="H908" s="92"/>
      <c r="I908" s="92"/>
      <c r="J908" s="93"/>
    </row>
    <row r="909" spans="1:10" ht="12">
      <c r="A909" s="22"/>
      <c r="B909" s="90"/>
      <c r="C909" s="91"/>
      <c r="D909" s="91"/>
      <c r="E909" s="91"/>
      <c r="F909" s="91"/>
      <c r="H909" s="92"/>
      <c r="I909" s="92"/>
      <c r="J909" s="93"/>
    </row>
    <row r="910" spans="1:10" ht="12">
      <c r="A910" s="22"/>
      <c r="B910" s="90"/>
      <c r="C910" s="91"/>
      <c r="D910" s="91"/>
      <c r="E910" s="91"/>
      <c r="F910" s="91"/>
      <c r="H910" s="92"/>
      <c r="I910" s="92"/>
      <c r="J910" s="93"/>
    </row>
    <row r="911" spans="1:10" ht="12">
      <c r="A911" s="22"/>
      <c r="B911" s="90"/>
      <c r="C911" s="91"/>
      <c r="D911" s="91"/>
      <c r="E911" s="91"/>
      <c r="F911" s="91"/>
      <c r="H911" s="92"/>
      <c r="I911" s="92"/>
      <c r="J911" s="93"/>
    </row>
    <row r="912" spans="1:10" ht="12">
      <c r="A912" s="22"/>
      <c r="B912" s="90"/>
      <c r="C912" s="91"/>
      <c r="D912" s="91"/>
      <c r="E912" s="91"/>
      <c r="F912" s="91"/>
      <c r="H912" s="92"/>
      <c r="I912" s="92"/>
      <c r="J912" s="93"/>
    </row>
    <row r="913" spans="1:10" ht="12">
      <c r="A913" s="22"/>
      <c r="B913" s="90"/>
      <c r="C913" s="91"/>
      <c r="D913" s="91"/>
      <c r="E913" s="91"/>
      <c r="F913" s="91"/>
      <c r="H913" s="92"/>
      <c r="I913" s="92"/>
      <c r="J913" s="93"/>
    </row>
    <row r="914" spans="1:10" ht="12">
      <c r="A914" s="22"/>
      <c r="B914" s="90"/>
      <c r="C914" s="91"/>
      <c r="D914" s="91"/>
      <c r="E914" s="91"/>
      <c r="F914" s="91"/>
      <c r="H914" s="92"/>
      <c r="I914" s="92"/>
      <c r="J914" s="93"/>
    </row>
    <row r="915" spans="1:10" ht="12">
      <c r="A915" s="22"/>
      <c r="B915" s="90"/>
      <c r="C915" s="91"/>
      <c r="D915" s="91"/>
      <c r="E915" s="91"/>
      <c r="F915" s="91"/>
      <c r="H915" s="92"/>
      <c r="I915" s="92"/>
      <c r="J915" s="93"/>
    </row>
    <row r="916" spans="1:10" ht="12">
      <c r="A916" s="22"/>
      <c r="B916" s="90"/>
      <c r="C916" s="91"/>
      <c r="D916" s="91"/>
      <c r="E916" s="91"/>
      <c r="F916" s="91"/>
      <c r="H916" s="92"/>
      <c r="I916" s="92"/>
      <c r="J916" s="93"/>
    </row>
    <row r="917" spans="1:10" ht="12">
      <c r="A917" s="22"/>
      <c r="B917" s="90"/>
      <c r="C917" s="91"/>
      <c r="D917" s="91"/>
      <c r="E917" s="91"/>
      <c r="F917" s="91"/>
      <c r="H917" s="92"/>
      <c r="I917" s="92"/>
      <c r="J917" s="93"/>
    </row>
    <row r="918" spans="1:10" ht="12">
      <c r="A918" s="22"/>
      <c r="B918" s="90"/>
      <c r="C918" s="91"/>
      <c r="D918" s="91"/>
      <c r="E918" s="91"/>
      <c r="F918" s="91"/>
      <c r="H918" s="92"/>
      <c r="I918" s="92"/>
      <c r="J918" s="93"/>
    </row>
    <row r="919" spans="1:10" ht="12">
      <c r="A919" s="22"/>
      <c r="B919" s="90"/>
      <c r="C919" s="91"/>
      <c r="D919" s="91"/>
      <c r="E919" s="91"/>
      <c r="F919" s="91"/>
      <c r="H919" s="92"/>
      <c r="I919" s="92"/>
      <c r="J919" s="93"/>
    </row>
    <row r="920" spans="1:10" ht="12">
      <c r="A920" s="22"/>
      <c r="B920" s="90"/>
      <c r="C920" s="91"/>
      <c r="D920" s="91"/>
      <c r="E920" s="91"/>
      <c r="F920" s="91"/>
      <c r="H920" s="92"/>
      <c r="I920" s="92"/>
      <c r="J920" s="93"/>
    </row>
    <row r="921" spans="1:10" ht="12">
      <c r="A921" s="22"/>
      <c r="B921" s="90"/>
      <c r="C921" s="91"/>
      <c r="D921" s="91"/>
      <c r="E921" s="91"/>
      <c r="F921" s="91"/>
      <c r="H921" s="92"/>
      <c r="I921" s="92"/>
      <c r="J921" s="93"/>
    </row>
    <row r="922" spans="1:10" ht="12">
      <c r="A922" s="22"/>
      <c r="B922" s="90"/>
      <c r="C922" s="91"/>
      <c r="D922" s="91"/>
      <c r="E922" s="91"/>
      <c r="F922" s="91"/>
      <c r="H922" s="92"/>
      <c r="I922" s="92"/>
      <c r="J922" s="93"/>
    </row>
    <row r="923" spans="1:10" ht="12">
      <c r="A923" s="22"/>
      <c r="B923" s="90"/>
      <c r="C923" s="91"/>
      <c r="D923" s="91"/>
      <c r="E923" s="91"/>
      <c r="F923" s="91"/>
      <c r="H923" s="92"/>
      <c r="I923" s="92"/>
      <c r="J923" s="93"/>
    </row>
    <row r="924" spans="1:10" ht="12">
      <c r="A924" s="22"/>
      <c r="B924" s="90"/>
      <c r="C924" s="91"/>
      <c r="D924" s="91"/>
      <c r="E924" s="91"/>
      <c r="F924" s="91"/>
      <c r="H924" s="92"/>
      <c r="I924" s="92"/>
      <c r="J924" s="93"/>
    </row>
    <row r="925" spans="1:10" ht="12">
      <c r="A925" s="22"/>
      <c r="B925" s="90"/>
      <c r="C925" s="91"/>
      <c r="D925" s="91"/>
      <c r="E925" s="91"/>
      <c r="F925" s="91"/>
      <c r="H925" s="92"/>
      <c r="I925" s="92"/>
      <c r="J925" s="93"/>
    </row>
    <row r="926" spans="1:10" ht="12">
      <c r="A926" s="22"/>
      <c r="B926" s="90"/>
      <c r="C926" s="91"/>
      <c r="D926" s="91"/>
      <c r="E926" s="91"/>
      <c r="F926" s="91"/>
      <c r="H926" s="92"/>
      <c r="I926" s="92"/>
      <c r="J926" s="93"/>
    </row>
    <row r="927" spans="1:10" ht="12">
      <c r="A927" s="22"/>
      <c r="B927" s="90"/>
      <c r="C927" s="91"/>
      <c r="D927" s="91"/>
      <c r="E927" s="91"/>
      <c r="F927" s="91"/>
      <c r="H927" s="92"/>
      <c r="I927" s="92"/>
      <c r="J927" s="93"/>
    </row>
    <row r="928" spans="1:10" ht="12">
      <c r="A928" s="22"/>
      <c r="B928" s="90"/>
      <c r="C928" s="91"/>
      <c r="D928" s="91"/>
      <c r="E928" s="91"/>
      <c r="F928" s="91"/>
      <c r="H928" s="92"/>
      <c r="I928" s="92"/>
      <c r="J928" s="93"/>
    </row>
    <row r="929" spans="1:10" ht="12">
      <c r="A929" s="22"/>
      <c r="B929" s="90"/>
      <c r="C929" s="91"/>
      <c r="D929" s="91"/>
      <c r="E929" s="91"/>
      <c r="F929" s="91"/>
      <c r="H929" s="92"/>
      <c r="I929" s="92"/>
      <c r="J929" s="93"/>
    </row>
    <row r="930" spans="1:10" ht="12">
      <c r="A930" s="22"/>
      <c r="B930" s="90"/>
      <c r="C930" s="91"/>
      <c r="D930" s="91"/>
      <c r="E930" s="91"/>
      <c r="F930" s="91"/>
      <c r="H930" s="92"/>
      <c r="I930" s="92"/>
      <c r="J930" s="93"/>
    </row>
    <row r="931" spans="1:10" ht="12">
      <c r="A931" s="22"/>
      <c r="B931" s="90"/>
      <c r="C931" s="91"/>
      <c r="D931" s="91"/>
      <c r="E931" s="91"/>
      <c r="F931" s="91"/>
      <c r="H931" s="92"/>
      <c r="I931" s="92"/>
      <c r="J931" s="93"/>
    </row>
    <row r="932" spans="1:10" ht="12">
      <c r="A932" s="22"/>
      <c r="B932" s="90"/>
      <c r="C932" s="91"/>
      <c r="D932" s="91"/>
      <c r="E932" s="91"/>
      <c r="F932" s="91"/>
      <c r="H932" s="92"/>
      <c r="I932" s="92"/>
      <c r="J932" s="93"/>
    </row>
    <row r="933" spans="1:10" ht="12">
      <c r="A933" s="22"/>
      <c r="B933" s="90"/>
      <c r="C933" s="91"/>
      <c r="D933" s="91"/>
      <c r="E933" s="91"/>
      <c r="F933" s="91"/>
      <c r="H933" s="92"/>
      <c r="I933" s="92"/>
      <c r="J933" s="93"/>
    </row>
    <row r="934" spans="1:10" ht="12">
      <c r="A934" s="22"/>
      <c r="B934" s="90"/>
      <c r="C934" s="91"/>
      <c r="D934" s="91"/>
      <c r="E934" s="91"/>
      <c r="F934" s="91"/>
      <c r="H934" s="92"/>
      <c r="I934" s="92"/>
      <c r="J934" s="93"/>
    </row>
    <row r="935" spans="1:10" ht="12">
      <c r="A935" s="22"/>
      <c r="B935" s="90"/>
      <c r="C935" s="91"/>
      <c r="D935" s="91"/>
      <c r="E935" s="91"/>
      <c r="F935" s="91"/>
      <c r="H935" s="92"/>
      <c r="I935" s="92"/>
      <c r="J935" s="93"/>
    </row>
    <row r="936" spans="1:10" ht="12">
      <c r="A936" s="22"/>
      <c r="B936" s="90"/>
      <c r="C936" s="91"/>
      <c r="D936" s="91"/>
      <c r="E936" s="91"/>
      <c r="F936" s="91"/>
      <c r="H936" s="92"/>
      <c r="I936" s="92"/>
      <c r="J936" s="93"/>
    </row>
    <row r="937" spans="1:10" ht="12">
      <c r="A937" s="22"/>
      <c r="B937" s="90"/>
      <c r="C937" s="91"/>
      <c r="D937" s="91"/>
      <c r="E937" s="91"/>
      <c r="F937" s="91"/>
      <c r="H937" s="92"/>
      <c r="I937" s="92"/>
      <c r="J937" s="93"/>
    </row>
    <row r="938" spans="1:10" ht="12">
      <c r="A938" s="22"/>
      <c r="B938" s="90"/>
      <c r="C938" s="91"/>
      <c r="D938" s="91"/>
      <c r="E938" s="91"/>
      <c r="F938" s="91"/>
      <c r="H938" s="92"/>
      <c r="I938" s="92"/>
      <c r="J938" s="93"/>
    </row>
    <row r="939" spans="1:10" ht="12">
      <c r="A939" s="22"/>
      <c r="B939" s="90"/>
      <c r="C939" s="91"/>
      <c r="D939" s="91"/>
      <c r="E939" s="91"/>
      <c r="F939" s="91"/>
      <c r="H939" s="92"/>
      <c r="I939" s="92"/>
      <c r="J939" s="93"/>
    </row>
    <row r="940" spans="1:10" ht="12">
      <c r="A940" s="22"/>
      <c r="B940" s="90"/>
      <c r="C940" s="91"/>
      <c r="D940" s="91"/>
      <c r="E940" s="91"/>
      <c r="F940" s="91"/>
      <c r="H940" s="92"/>
      <c r="I940" s="92"/>
      <c r="J940" s="93"/>
    </row>
    <row r="941" spans="1:10" ht="12">
      <c r="A941" s="22"/>
      <c r="B941" s="90"/>
      <c r="C941" s="91"/>
      <c r="D941" s="91"/>
      <c r="E941" s="91"/>
      <c r="F941" s="91"/>
      <c r="H941" s="92"/>
      <c r="I941" s="92"/>
      <c r="J941" s="93"/>
    </row>
    <row r="942" spans="1:10" ht="12">
      <c r="A942" s="22"/>
      <c r="B942" s="90"/>
      <c r="C942" s="91"/>
      <c r="D942" s="91"/>
      <c r="E942" s="91"/>
      <c r="F942" s="91"/>
      <c r="H942" s="92"/>
      <c r="I942" s="92"/>
      <c r="J942" s="93"/>
    </row>
    <row r="943" spans="1:10" ht="12">
      <c r="A943" s="22"/>
      <c r="B943" s="90"/>
      <c r="C943" s="91"/>
      <c r="D943" s="91"/>
      <c r="E943" s="91"/>
      <c r="F943" s="91"/>
      <c r="H943" s="92"/>
      <c r="I943" s="92"/>
      <c r="J943" s="93"/>
    </row>
    <row r="944" spans="1:10" ht="12">
      <c r="A944" s="22"/>
      <c r="B944" s="90"/>
      <c r="C944" s="91"/>
      <c r="D944" s="91"/>
      <c r="E944" s="91"/>
      <c r="F944" s="91"/>
      <c r="H944" s="92"/>
      <c r="I944" s="92"/>
      <c r="J944" s="93"/>
    </row>
    <row r="945" spans="1:10" ht="12">
      <c r="A945" s="22"/>
      <c r="B945" s="90"/>
      <c r="C945" s="91"/>
      <c r="D945" s="91"/>
      <c r="E945" s="91"/>
      <c r="F945" s="91"/>
      <c r="H945" s="92"/>
      <c r="I945" s="92"/>
      <c r="J945" s="93"/>
    </row>
    <row r="946" spans="1:10" ht="12">
      <c r="A946" s="22"/>
      <c r="B946" s="90"/>
      <c r="C946" s="91"/>
      <c r="D946" s="91"/>
      <c r="E946" s="91"/>
      <c r="F946" s="91"/>
      <c r="H946" s="92"/>
      <c r="I946" s="92"/>
      <c r="J946" s="93"/>
    </row>
    <row r="947" spans="1:10" ht="12">
      <c r="A947" s="22"/>
      <c r="B947" s="90"/>
      <c r="C947" s="91"/>
      <c r="D947" s="91"/>
      <c r="E947" s="91"/>
      <c r="F947" s="91"/>
      <c r="H947" s="92"/>
      <c r="I947" s="92"/>
      <c r="J947" s="93"/>
    </row>
    <row r="948" spans="1:10" ht="12">
      <c r="A948" s="22"/>
      <c r="B948" s="90"/>
      <c r="C948" s="91"/>
      <c r="D948" s="91"/>
      <c r="E948" s="91"/>
      <c r="F948" s="91"/>
      <c r="H948" s="92"/>
      <c r="I948" s="92"/>
      <c r="J948" s="93"/>
    </row>
    <row r="949" spans="1:10" ht="12">
      <c r="A949" s="22"/>
      <c r="B949" s="90"/>
      <c r="C949" s="91"/>
      <c r="D949" s="91"/>
      <c r="E949" s="91"/>
      <c r="F949" s="91"/>
      <c r="H949" s="92"/>
      <c r="I949" s="92"/>
      <c r="J949" s="93"/>
    </row>
    <row r="950" spans="1:10" ht="12">
      <c r="A950" s="22"/>
      <c r="B950" s="90"/>
      <c r="C950" s="91"/>
      <c r="D950" s="91"/>
      <c r="E950" s="91"/>
      <c r="F950" s="91"/>
      <c r="H950" s="92"/>
      <c r="I950" s="92"/>
      <c r="J950" s="93"/>
    </row>
    <row r="951" spans="1:10" ht="12">
      <c r="A951" s="22"/>
      <c r="B951" s="90"/>
      <c r="C951" s="91"/>
      <c r="D951" s="91"/>
      <c r="E951" s="91"/>
      <c r="F951" s="91"/>
      <c r="H951" s="92"/>
      <c r="I951" s="92"/>
      <c r="J951" s="93"/>
    </row>
    <row r="952" spans="1:10" ht="12">
      <c r="A952" s="22"/>
      <c r="B952" s="90"/>
      <c r="C952" s="91"/>
      <c r="D952" s="91"/>
      <c r="E952" s="91"/>
      <c r="F952" s="91"/>
      <c r="H952" s="92"/>
      <c r="I952" s="92"/>
      <c r="J952" s="93"/>
    </row>
    <row r="953" spans="1:10" ht="12">
      <c r="A953" s="22"/>
      <c r="B953" s="90"/>
      <c r="C953" s="91"/>
      <c r="D953" s="91"/>
      <c r="E953" s="91"/>
      <c r="F953" s="91"/>
      <c r="H953" s="92"/>
      <c r="I953" s="92"/>
      <c r="J953" s="93"/>
    </row>
    <row r="954" spans="1:10" ht="12">
      <c r="A954" s="22"/>
      <c r="B954" s="90"/>
      <c r="C954" s="91"/>
      <c r="D954" s="91"/>
      <c r="E954" s="91"/>
      <c r="F954" s="91"/>
      <c r="H954" s="92"/>
      <c r="I954" s="92"/>
      <c r="J954" s="93"/>
    </row>
    <row r="955" spans="1:10" ht="12">
      <c r="A955" s="22"/>
      <c r="B955" s="90"/>
      <c r="C955" s="91"/>
      <c r="D955" s="91"/>
      <c r="E955" s="91"/>
      <c r="F955" s="91"/>
      <c r="H955" s="92"/>
      <c r="I955" s="92"/>
      <c r="J955" s="93"/>
    </row>
    <row r="956" spans="1:10" ht="12">
      <c r="A956" s="22"/>
      <c r="B956" s="90"/>
      <c r="C956" s="91"/>
      <c r="D956" s="91"/>
      <c r="E956" s="91"/>
      <c r="F956" s="91"/>
      <c r="H956" s="92"/>
      <c r="I956" s="92"/>
      <c r="J956" s="93"/>
    </row>
    <row r="957" spans="1:10" ht="12">
      <c r="A957" s="22"/>
      <c r="B957" s="90"/>
      <c r="C957" s="91"/>
      <c r="D957" s="91"/>
      <c r="E957" s="91"/>
      <c r="F957" s="91"/>
      <c r="H957" s="92"/>
      <c r="I957" s="92"/>
      <c r="J957" s="93"/>
    </row>
    <row r="958" spans="1:10" ht="12">
      <c r="A958" s="22"/>
      <c r="B958" s="90"/>
      <c r="C958" s="91"/>
      <c r="D958" s="91"/>
      <c r="E958" s="91"/>
      <c r="F958" s="91"/>
      <c r="H958" s="92"/>
      <c r="I958" s="92"/>
      <c r="J958" s="93"/>
    </row>
    <row r="959" spans="1:10" ht="12">
      <c r="A959" s="22"/>
      <c r="B959" s="90"/>
      <c r="C959" s="91"/>
      <c r="D959" s="91"/>
      <c r="E959" s="91"/>
      <c r="F959" s="91"/>
      <c r="H959" s="92"/>
      <c r="I959" s="92"/>
      <c r="J959" s="93"/>
    </row>
    <row r="960" spans="1:10" ht="12">
      <c r="A960" s="22"/>
      <c r="B960" s="90"/>
      <c r="C960" s="91"/>
      <c r="D960" s="91"/>
      <c r="E960" s="91"/>
      <c r="F960" s="91"/>
      <c r="H960" s="92"/>
      <c r="I960" s="92"/>
      <c r="J960" s="93"/>
    </row>
    <row r="961" spans="1:10" ht="12">
      <c r="A961" s="22"/>
      <c r="B961" s="90"/>
      <c r="C961" s="91"/>
      <c r="D961" s="91"/>
      <c r="E961" s="91"/>
      <c r="F961" s="91"/>
      <c r="H961" s="92"/>
      <c r="I961" s="92"/>
      <c r="J961" s="93"/>
    </row>
    <row r="962" spans="1:10" ht="12">
      <c r="A962" s="22"/>
      <c r="B962" s="90"/>
      <c r="C962" s="91"/>
      <c r="D962" s="91"/>
      <c r="E962" s="91"/>
      <c r="F962" s="91"/>
      <c r="H962" s="92"/>
      <c r="I962" s="92"/>
      <c r="J962" s="93"/>
    </row>
    <row r="963" spans="1:10" ht="12">
      <c r="A963" s="22"/>
      <c r="B963" s="90"/>
      <c r="C963" s="91"/>
      <c r="D963" s="91"/>
      <c r="E963" s="91"/>
      <c r="F963" s="91"/>
      <c r="H963" s="92"/>
      <c r="I963" s="92"/>
      <c r="J963" s="93"/>
    </row>
    <row r="964" spans="1:10" ht="12">
      <c r="A964" s="22"/>
      <c r="B964" s="90"/>
      <c r="C964" s="91"/>
      <c r="D964" s="91"/>
      <c r="E964" s="91"/>
      <c r="F964" s="91"/>
      <c r="H964" s="92"/>
      <c r="I964" s="92"/>
      <c r="J964" s="93"/>
    </row>
    <row r="965" spans="1:10" ht="12">
      <c r="A965" s="22"/>
      <c r="B965" s="90"/>
      <c r="C965" s="91"/>
      <c r="D965" s="91"/>
      <c r="E965" s="91"/>
      <c r="F965" s="91"/>
      <c r="H965" s="92"/>
      <c r="I965" s="92"/>
      <c r="J965" s="93"/>
    </row>
    <row r="966" spans="1:10" ht="12">
      <c r="A966" s="22"/>
      <c r="B966" s="90"/>
      <c r="C966" s="91"/>
      <c r="D966" s="91"/>
      <c r="E966" s="91"/>
      <c r="F966" s="91"/>
      <c r="H966" s="92"/>
      <c r="I966" s="92"/>
      <c r="J966" s="93"/>
    </row>
    <row r="967" spans="1:10" ht="12">
      <c r="A967" s="22"/>
      <c r="B967" s="90"/>
      <c r="C967" s="91"/>
      <c r="D967" s="91"/>
      <c r="E967" s="91"/>
      <c r="F967" s="91"/>
      <c r="H967" s="92"/>
      <c r="I967" s="92"/>
      <c r="J967" s="93"/>
    </row>
    <row r="968" spans="1:10" ht="12">
      <c r="A968" s="22"/>
      <c r="B968" s="90"/>
      <c r="C968" s="91"/>
      <c r="D968" s="91"/>
      <c r="E968" s="91"/>
      <c r="F968" s="91"/>
      <c r="H968" s="92"/>
      <c r="I968" s="92"/>
      <c r="J968" s="93"/>
    </row>
    <row r="969" spans="1:10" ht="12">
      <c r="A969" s="22"/>
      <c r="B969" s="90"/>
      <c r="C969" s="91"/>
      <c r="D969" s="91"/>
      <c r="E969" s="91"/>
      <c r="F969" s="91"/>
      <c r="H969" s="92"/>
      <c r="I969" s="92"/>
      <c r="J969" s="93"/>
    </row>
    <row r="970" spans="1:10" ht="12">
      <c r="A970" s="22"/>
      <c r="B970" s="90"/>
      <c r="C970" s="91"/>
      <c r="D970" s="91"/>
      <c r="E970" s="91"/>
      <c r="F970" s="91"/>
      <c r="H970" s="92"/>
      <c r="I970" s="92"/>
      <c r="J970" s="93"/>
    </row>
    <row r="971" spans="1:10" ht="12">
      <c r="A971" s="22"/>
      <c r="B971" s="90"/>
      <c r="C971" s="91"/>
      <c r="D971" s="91"/>
      <c r="E971" s="91"/>
      <c r="F971" s="91"/>
      <c r="H971" s="92"/>
      <c r="I971" s="92"/>
      <c r="J971" s="93"/>
    </row>
    <row r="972" spans="1:10" ht="12">
      <c r="A972" s="22"/>
      <c r="B972" s="90"/>
      <c r="C972" s="91"/>
      <c r="D972" s="91"/>
      <c r="E972" s="91"/>
      <c r="F972" s="91"/>
      <c r="H972" s="92"/>
      <c r="I972" s="92"/>
      <c r="J972" s="93"/>
    </row>
    <row r="973" spans="1:10" ht="12">
      <c r="A973" s="22"/>
      <c r="B973" s="90"/>
      <c r="C973" s="91"/>
      <c r="D973" s="91"/>
      <c r="E973" s="91"/>
      <c r="F973" s="91"/>
      <c r="H973" s="92"/>
      <c r="I973" s="92"/>
      <c r="J973" s="93"/>
    </row>
    <row r="974" spans="1:10" ht="12">
      <c r="A974" s="22"/>
      <c r="B974" s="90"/>
      <c r="C974" s="91"/>
      <c r="D974" s="91"/>
      <c r="E974" s="91"/>
      <c r="F974" s="91"/>
      <c r="H974" s="92"/>
      <c r="I974" s="92"/>
      <c r="J974" s="93"/>
    </row>
    <row r="975" spans="1:10" ht="12">
      <c r="A975" s="22"/>
      <c r="B975" s="90"/>
      <c r="C975" s="91"/>
      <c r="D975" s="91"/>
      <c r="E975" s="91"/>
      <c r="F975" s="91"/>
      <c r="H975" s="92"/>
      <c r="I975" s="92"/>
      <c r="J975" s="93"/>
    </row>
    <row r="976" spans="1:10" ht="12">
      <c r="A976" s="22"/>
      <c r="B976" s="90"/>
      <c r="C976" s="91"/>
      <c r="D976" s="91"/>
      <c r="E976" s="91"/>
      <c r="F976" s="91"/>
      <c r="H976" s="92"/>
      <c r="I976" s="92"/>
      <c r="J976" s="93"/>
    </row>
    <row r="977" spans="1:10" ht="12">
      <c r="A977" s="22"/>
      <c r="B977" s="90"/>
      <c r="C977" s="91"/>
      <c r="D977" s="91"/>
      <c r="E977" s="91"/>
      <c r="F977" s="91"/>
      <c r="H977" s="92"/>
      <c r="I977" s="92"/>
      <c r="J977" s="93"/>
    </row>
    <row r="978" spans="1:10" ht="12">
      <c r="A978" s="22"/>
      <c r="B978" s="90"/>
      <c r="C978" s="91"/>
      <c r="D978" s="91"/>
      <c r="E978" s="91"/>
      <c r="F978" s="91"/>
      <c r="H978" s="92"/>
      <c r="I978" s="92"/>
      <c r="J978" s="93"/>
    </row>
    <row r="979" spans="1:10" ht="12">
      <c r="A979" s="22"/>
      <c r="B979" s="90"/>
      <c r="C979" s="91"/>
      <c r="D979" s="91"/>
      <c r="E979" s="91"/>
      <c r="F979" s="91"/>
      <c r="H979" s="92"/>
      <c r="I979" s="92"/>
      <c r="J979" s="93"/>
    </row>
    <row r="980" spans="1:10" ht="12">
      <c r="A980" s="22"/>
      <c r="B980" s="90"/>
      <c r="C980" s="91"/>
      <c r="D980" s="91"/>
      <c r="E980" s="91"/>
      <c r="F980" s="91"/>
      <c r="H980" s="92"/>
      <c r="I980" s="92"/>
      <c r="J980" s="93"/>
    </row>
    <row r="981" spans="1:10" ht="12">
      <c r="A981" s="22"/>
      <c r="B981" s="90"/>
      <c r="C981" s="91"/>
      <c r="D981" s="91"/>
      <c r="E981" s="91"/>
      <c r="F981" s="91"/>
      <c r="H981" s="92"/>
      <c r="I981" s="92"/>
      <c r="J981" s="93"/>
    </row>
    <row r="982" spans="1:10" ht="12">
      <c r="A982" s="22"/>
      <c r="B982" s="90"/>
      <c r="C982" s="91"/>
      <c r="D982" s="91"/>
      <c r="E982" s="91"/>
      <c r="F982" s="91"/>
      <c r="H982" s="92"/>
      <c r="I982" s="92"/>
      <c r="J982" s="93"/>
    </row>
    <row r="983" spans="1:10" ht="12">
      <c r="A983" s="22"/>
      <c r="B983" s="90"/>
      <c r="C983" s="91"/>
      <c r="D983" s="91"/>
      <c r="E983" s="91"/>
      <c r="F983" s="91"/>
      <c r="H983" s="92"/>
      <c r="I983" s="92"/>
      <c r="J983" s="93"/>
    </row>
    <row r="984" spans="1:10" ht="12">
      <c r="A984" s="22"/>
      <c r="B984" s="90"/>
      <c r="C984" s="91"/>
      <c r="D984" s="91"/>
      <c r="E984" s="91"/>
      <c r="F984" s="91"/>
      <c r="H984" s="92"/>
      <c r="I984" s="92"/>
      <c r="J984" s="93"/>
    </row>
    <row r="985" spans="1:10" ht="12">
      <c r="A985" s="22"/>
      <c r="B985" s="90"/>
      <c r="C985" s="91"/>
      <c r="D985" s="91"/>
      <c r="E985" s="91"/>
      <c r="F985" s="91"/>
      <c r="H985" s="92"/>
      <c r="I985" s="92"/>
      <c r="J985" s="93"/>
    </row>
    <row r="986" spans="1:10" ht="12">
      <c r="A986" s="22"/>
      <c r="B986" s="90"/>
      <c r="C986" s="91"/>
      <c r="D986" s="91"/>
      <c r="E986" s="91"/>
      <c r="F986" s="91"/>
      <c r="H986" s="92"/>
      <c r="I986" s="92"/>
      <c r="J986" s="93"/>
    </row>
    <row r="987" spans="1:10" ht="12">
      <c r="A987" s="22"/>
      <c r="B987" s="90"/>
      <c r="C987" s="91"/>
      <c r="D987" s="91"/>
      <c r="E987" s="91"/>
      <c r="F987" s="91"/>
      <c r="H987" s="92"/>
      <c r="I987" s="92"/>
      <c r="J987" s="93"/>
    </row>
    <row r="988" spans="1:10" ht="12">
      <c r="A988" s="22"/>
      <c r="B988" s="90"/>
      <c r="C988" s="91"/>
      <c r="D988" s="91"/>
      <c r="E988" s="91"/>
      <c r="F988" s="91"/>
      <c r="H988" s="92"/>
      <c r="I988" s="92"/>
      <c r="J988" s="93"/>
    </row>
    <row r="989" spans="1:10" ht="12">
      <c r="A989" s="22"/>
      <c r="B989" s="90"/>
      <c r="C989" s="91"/>
      <c r="D989" s="91"/>
      <c r="E989" s="91"/>
      <c r="F989" s="91"/>
      <c r="H989" s="92"/>
      <c r="I989" s="92"/>
      <c r="J989" s="93"/>
    </row>
    <row r="990" spans="1:10" ht="12">
      <c r="A990" s="22"/>
      <c r="B990" s="90"/>
      <c r="C990" s="91"/>
      <c r="D990" s="91"/>
      <c r="E990" s="91"/>
      <c r="F990" s="91"/>
      <c r="H990" s="92"/>
      <c r="I990" s="92"/>
      <c r="J990" s="93"/>
    </row>
    <row r="991" spans="1:10" ht="12">
      <c r="A991" s="22"/>
      <c r="B991" s="90"/>
      <c r="C991" s="91"/>
      <c r="D991" s="91"/>
      <c r="E991" s="91"/>
      <c r="F991" s="91"/>
      <c r="H991" s="92"/>
      <c r="I991" s="92"/>
      <c r="J991" s="93"/>
    </row>
    <row r="992" spans="1:10" ht="12">
      <c r="A992" s="22"/>
      <c r="B992" s="90"/>
      <c r="C992" s="91"/>
      <c r="D992" s="91"/>
      <c r="E992" s="91"/>
      <c r="F992" s="91"/>
      <c r="H992" s="92"/>
      <c r="I992" s="92"/>
      <c r="J992" s="93"/>
    </row>
    <row r="993" spans="1:10" ht="12">
      <c r="A993" s="22"/>
      <c r="B993" s="90"/>
      <c r="C993" s="91"/>
      <c r="D993" s="91"/>
      <c r="E993" s="91"/>
      <c r="F993" s="91"/>
      <c r="H993" s="92"/>
      <c r="I993" s="92"/>
      <c r="J993" s="93"/>
    </row>
    <row r="994" spans="1:10" ht="12">
      <c r="A994" s="22"/>
      <c r="B994" s="90"/>
      <c r="C994" s="91"/>
      <c r="D994" s="91"/>
      <c r="E994" s="91"/>
      <c r="F994" s="91"/>
      <c r="H994" s="92"/>
      <c r="I994" s="92"/>
      <c r="J994" s="93"/>
    </row>
    <row r="995" spans="1:10" ht="12">
      <c r="A995" s="22"/>
      <c r="B995" s="90"/>
      <c r="C995" s="91"/>
      <c r="D995" s="91"/>
      <c r="E995" s="91"/>
      <c r="F995" s="91"/>
      <c r="H995" s="92"/>
      <c r="I995" s="92"/>
      <c r="J995" s="93"/>
    </row>
    <row r="996" spans="1:10" ht="12">
      <c r="A996" s="22"/>
      <c r="B996" s="90"/>
      <c r="C996" s="91"/>
      <c r="D996" s="91"/>
      <c r="E996" s="91"/>
      <c r="F996" s="91"/>
      <c r="H996" s="92"/>
      <c r="I996" s="92"/>
      <c r="J996" s="93"/>
    </row>
    <row r="997" spans="1:10" ht="12">
      <c r="A997" s="22"/>
      <c r="B997" s="90"/>
      <c r="C997" s="91"/>
      <c r="D997" s="91"/>
      <c r="E997" s="91"/>
      <c r="F997" s="91"/>
      <c r="H997" s="92"/>
      <c r="I997" s="92"/>
      <c r="J997" s="93"/>
    </row>
    <row r="998" spans="1:10" ht="12">
      <c r="A998" s="22"/>
      <c r="B998" s="90"/>
      <c r="C998" s="91"/>
      <c r="D998" s="91"/>
      <c r="E998" s="91"/>
      <c r="F998" s="91"/>
      <c r="H998" s="92"/>
      <c r="I998" s="92"/>
      <c r="J998" s="93"/>
    </row>
    <row r="999" spans="1:10" ht="12">
      <c r="A999" s="22"/>
      <c r="B999" s="90"/>
      <c r="C999" s="91"/>
      <c r="D999" s="91"/>
      <c r="E999" s="91"/>
      <c r="F999" s="91"/>
      <c r="H999" s="92"/>
      <c r="I999" s="92"/>
      <c r="J999" s="93"/>
    </row>
    <row r="1000" spans="1:10" ht="12">
      <c r="A1000" s="22"/>
      <c r="B1000" s="90"/>
      <c r="C1000" s="91"/>
      <c r="D1000" s="91"/>
      <c r="E1000" s="91"/>
      <c r="F1000" s="91"/>
      <c r="H1000" s="92"/>
      <c r="I1000" s="92"/>
      <c r="J1000" s="93"/>
    </row>
    <row r="1001" spans="1:10" ht="12">
      <c r="A1001" s="22"/>
      <c r="B1001" s="90"/>
      <c r="C1001" s="91"/>
      <c r="D1001" s="91"/>
      <c r="E1001" s="91"/>
      <c r="F1001" s="91"/>
      <c r="H1001" s="92"/>
      <c r="I1001" s="92"/>
      <c r="J1001" s="93"/>
    </row>
    <row r="1002" spans="1:10" ht="12">
      <c r="A1002" s="22"/>
      <c r="B1002" s="90"/>
      <c r="C1002" s="91"/>
      <c r="D1002" s="91"/>
      <c r="E1002" s="91"/>
      <c r="F1002" s="91"/>
      <c r="H1002" s="92"/>
      <c r="I1002" s="92"/>
      <c r="J1002" s="93"/>
    </row>
    <row r="1003" spans="1:10" ht="12">
      <c r="A1003" s="22"/>
      <c r="B1003" s="90"/>
      <c r="C1003" s="91"/>
      <c r="D1003" s="91"/>
      <c r="E1003" s="91"/>
      <c r="F1003" s="91"/>
      <c r="G1003" s="92"/>
      <c r="H1003" s="92"/>
      <c r="I1003" s="92"/>
      <c r="J1003" s="93"/>
    </row>
    <row r="1004" spans="1:10" ht="12">
      <c r="A1004" s="22"/>
      <c r="B1004" s="90"/>
      <c r="C1004" s="91"/>
      <c r="D1004" s="91"/>
      <c r="E1004" s="91"/>
      <c r="F1004" s="91"/>
      <c r="G1004" s="92"/>
      <c r="H1004" s="92"/>
      <c r="I1004" s="92"/>
      <c r="J1004" s="93"/>
    </row>
  </sheetData>
  <hyperlinks>
    <hyperlink ref="F4" r:id="rId1" display="http://www.fandor.com/scheduled_films"/>
    <hyperlink ref="A18" r:id="rId2" display="http://www.amazon.com/s?ie=UTF8&amp;rh=n%3A2625373011%2Cn%3A!2644981011%2Cn%3A!2644982011%2Cn%3A2858778011%2Cn%3A2858905011%2Cp_85%3A2470955011&amp;page=1&amp;bbn=2858778011"/>
  </hyperlinks>
  <pageMargins left="0.75" right="0.75" top="1" bottom="1" header="0.5" footer="0.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4"/>
  <sheetViews>
    <sheetView workbookViewId="0"/>
  </sheetViews>
  <sheetFormatPr baseColWidth="10" defaultColWidth="14.5" defaultRowHeight="15.75" customHeight="1" x14ac:dyDescent="0"/>
  <cols>
    <col min="1" max="1" width="19" customWidth="1"/>
    <col min="2" max="2" width="25.5" customWidth="1"/>
    <col min="3" max="3" width="31.6640625" customWidth="1"/>
    <col min="4" max="4" width="27.1640625" customWidth="1"/>
    <col min="5" max="5" width="25.6640625" customWidth="1"/>
    <col min="6" max="6" width="25.1640625" customWidth="1"/>
    <col min="7" max="7" width="25" customWidth="1"/>
    <col min="8" max="8" width="28" customWidth="1"/>
  </cols>
  <sheetData>
    <row r="1" spans="1:26" ht="15.75" customHeight="1">
      <c r="A1" s="2" t="s">
        <v>8</v>
      </c>
      <c r="B1" s="9" t="s">
        <v>9</v>
      </c>
      <c r="C1" s="9" t="s">
        <v>23</v>
      </c>
      <c r="D1" s="9" t="s">
        <v>24</v>
      </c>
      <c r="E1" s="10" t="s">
        <v>25</v>
      </c>
      <c r="F1" s="10" t="s">
        <v>26</v>
      </c>
      <c r="G1" s="10" t="s">
        <v>27</v>
      </c>
      <c r="H1" s="10" t="s">
        <v>28</v>
      </c>
      <c r="I1" s="11"/>
      <c r="J1" s="11"/>
      <c r="K1" s="11"/>
      <c r="L1" s="11"/>
      <c r="M1" s="11"/>
      <c r="N1" s="11"/>
      <c r="O1" s="11"/>
      <c r="P1" s="11"/>
      <c r="Q1" s="11"/>
      <c r="R1" s="11"/>
      <c r="S1" s="11"/>
      <c r="T1" s="11"/>
      <c r="U1" s="11"/>
      <c r="V1" s="11"/>
      <c r="W1" s="11"/>
      <c r="X1" s="11"/>
      <c r="Y1" s="11"/>
      <c r="Z1" s="11"/>
    </row>
    <row r="2" spans="1:26" ht="15.75" customHeight="1">
      <c r="A2" s="7" t="s">
        <v>29</v>
      </c>
      <c r="B2" s="13" t="str">
        <f>HYPERLINK("http://www.fool.com/investing/general/2014/03/29/tiered-pricing-is-the-better-option-for-amazon-pri.aspx","Tiered Pricing Is the Better Option for Amazon Prime")</f>
        <v>Tiered Pricing Is the Better Option for Amazon Prime</v>
      </c>
      <c r="C2" s="13" t="str">
        <f>HYPERLINK("http://www.cnet.com/news/an-amazon-prime-price-bump-means-fist-pumps-at-netflix/","An Amazon Prime price bump means fist pumps at Netflix. Netflix learned the hard way what online video subscribers do in the face of a massive price hike. They scream, they yell, and then -- they flee.")</f>
        <v>An Amazon Prime price bump means fist pumps at Netflix. Netflix learned the hard way what online video subscribers do in the face of a massive price hike. They scream, they yell, and then -- they flee.</v>
      </c>
      <c r="D2" s="13" t="str">
        <f>HYPERLINK("http://www.cnet.com/news/an-amazon-prime-price-bump-means-fist-pumps-at-netflix/","Once you've picked a price, there's an incredible value in consumer stability")</f>
        <v>Once you've picked a price, there's an incredible value in consumer stability</v>
      </c>
      <c r="E2" s="16" t="str">
        <f>HYPERLINK("http://www.engadget.com/2014/03/29/amazons-puzzling-prime-directive/","Switched On: Amazon's Puzzling Prime Directive")</f>
        <v>Switched On: Amazon's Puzzling Prime Directive</v>
      </c>
      <c r="F2" s="13" t="str">
        <f>HYPERLINK("http://investorplace.com/2014/03/amazon-prime-streaming-video/#.UzgeQ0KSwX0","Free Amazon Prime Streaming Video: Crazy or Crazy Brilliant?")</f>
        <v>Free Amazon Prime Streaming Video: Crazy or Crazy Brilliant?</v>
      </c>
      <c r="G2" s="18"/>
      <c r="H2" s="18"/>
      <c r="I2" s="20"/>
    </row>
    <row r="3" spans="1:26" ht="15.75" customHeight="1">
      <c r="A3" s="23" t="s">
        <v>46</v>
      </c>
      <c r="B3" s="13" t="str">
        <f>HYPERLINK("http://blog.distrify.com/post/74070202536/distrify-partners-with-the-metro","Distrify partners with The Metro")</f>
        <v>Distrify partners with The Metro</v>
      </c>
      <c r="C3" s="13" t="str">
        <f>HYPERLINK("http://www.hollywoodreporter.com/news/vod-service-distrify-partners-tank-664449","VOD Service Distrify Partners with Tank Top Movies")</f>
        <v>VOD Service Distrify Partners with Tank Top Movies</v>
      </c>
      <c r="D3" s="13" t="str">
        <f>HYPERLINK("http://www.indiewire.com/article/in-the-u-k-news-bskyb-pacts-with-miramax-and-distrify-partners-with-the-bfi","Distrify Partners with the BFI")</f>
        <v>Distrify Partners with the BFI</v>
      </c>
      <c r="E3" s="16" t="str">
        <f>HYPERLINK("http://www.scottish-enterprise.com/se/home/resources/case-studies/def/distrify","Scottish Enterprise (Case Study)")</f>
        <v>Scottish Enterprise (Case Study)</v>
      </c>
      <c r="F3" s="13" t="str">
        <f>HYPERLINK("http://support.distrify.com/","Support Center")</f>
        <v>Support Center</v>
      </c>
      <c r="G3" s="13" t="str">
        <f>HYPERLINK("http://support.distrify.com/customer/portal/articles/264109-can-i-geo-block-my-film-so-it-s-only-available-in-certain-countries-","Can I geo-block my film so it's only available in certain countries?")</f>
        <v>Can I geo-block my film so it's only available in certain countries?</v>
      </c>
      <c r="H3" s="13" t="str">
        <f>HYPERLINK("http://www.docmovies.com/index.php?option=com_content&amp;view=article&amp;id=262:great-news-for-filmmakers-distrify-releases-digital-distribution-numbers-&amp;catid=2:news","Great news for filmmakers, Distrify releases digital distribution numbers!")</f>
        <v>Great news for filmmakers, Distrify releases digital distribution numbers!</v>
      </c>
      <c r="I3" s="20"/>
    </row>
    <row r="4" spans="1:26" ht="15.75" customHeight="1">
      <c r="A4" s="25" t="s">
        <v>68</v>
      </c>
      <c r="B4" s="13" t="str">
        <f>HYPERLINK("http://www.deadline.com/2014/01/ted-hope-takes-ceo-post-at-fandor-subscription-vod-service-for-indie-films/","Ted Hope")</f>
        <v>Ted Hope</v>
      </c>
      <c r="C4" s="13" t="str">
        <f>HYPERLINK("http://www.fandor.com/company/partners","Partners/ Distributors (!)")</f>
        <v>Partners/ Distributors (!)</v>
      </c>
      <c r="D4" s="28" t="str">
        <f>HYPERLINK("http://www.fandor.com/festivals","If you're looking for the best films from the world's finest film festivals, you've come to the right place.")</f>
        <v>If you're looking for the best films from the world's finest film festivals, you've come to the right place.</v>
      </c>
      <c r="E4" s="30" t="str">
        <f>HYPERLINK("http://bits.blogs.nytimes.com/2011/03/09/hoping-to-be-the-netflix-for-the-sundance-crowd","Hoping to Be the Netflix for the Sundance Crowd; ")</f>
        <v xml:space="preserve">Hoping to Be the Netflix for the Sundance Crowd; </v>
      </c>
      <c r="F4" s="32" t="s">
        <v>76</v>
      </c>
      <c r="G4" s="18"/>
      <c r="H4" s="18"/>
      <c r="I4" s="20"/>
    </row>
    <row r="5" spans="1:26" ht="15.75" customHeight="1">
      <c r="A5" s="34" t="s">
        <v>78</v>
      </c>
      <c r="B5" s="32" t="s">
        <v>80</v>
      </c>
      <c r="C5" s="32" t="s">
        <v>81</v>
      </c>
      <c r="D5" s="18"/>
      <c r="E5" s="36"/>
      <c r="F5" s="18"/>
      <c r="G5" s="18"/>
      <c r="H5" s="18"/>
      <c r="I5" s="20"/>
    </row>
    <row r="6" spans="1:26" ht="15.75" customHeight="1">
      <c r="A6" s="25" t="s">
        <v>88</v>
      </c>
      <c r="B6" s="44" t="str">
        <f>HYPERLINK("http://filmmakermagazine.com/63810-indieflixs-scilla-andreen-announces-royalty-pool-minutes/#.UxjBfUJdUX0","Indieflix’s Scilla Andreen Announces “Royalty Pool Minutes")</f>
        <v>Indieflix’s Scilla Andreen Announces “Royalty Pool Minutes</v>
      </c>
      <c r="C6" s="13" t="str">
        <f>HYPERLINK("http://variety.com/2013/digital/news/indieflix-trying-to-make-filmmakers-money-one-app-at-a-time-1200329215/","IndieFlix starts streaming 1,000 titles on Microsoft's Xbox Live to expand digital audience")</f>
        <v>IndieFlix starts streaming 1,000 titles on Microsoft's Xbox Live to expand digital audience</v>
      </c>
      <c r="D6" s="13" t="str">
        <f>HYPERLINK("http://www.glassdoor.com/Reviews/IndieFlix-Reviews-E579400.htm","“Disappointing lack of organization, transparency, and leadership”")</f>
        <v>“Disappointing lack of organization, transparency, and leadership”</v>
      </c>
      <c r="E6" s="49" t="str">
        <f>HYPERLINK("http://cdn.indieflix.com/press/press-articles/Once-It-Was-Direct-to-Video.pdf","Once It Was Direct to Video, Now It's Direct to the Web")</f>
        <v>Once It Was Direct to Video, Now It's Direct to the Web</v>
      </c>
      <c r="F6" s="18"/>
      <c r="G6" s="18"/>
      <c r="H6" s="18"/>
      <c r="I6" s="20"/>
    </row>
    <row r="7" spans="1:26" ht="15.75" customHeight="1">
      <c r="A7" s="34" t="s">
        <v>151</v>
      </c>
      <c r="B7" s="13" t="str">
        <f>HYPERLINK("http://movac.co.nz/2013/11/21/online-independent-film-marketplace-indiereign-partners-with-indiegogo-the-worlds-largest-global-crowdfunding-platform/","Online Independent Film Marketplace IndieReign Partners with Indiegogo, the World’s Largest Global Crowdfunding Platform")</f>
        <v>Online Independent Film Marketplace IndieReign Partners with Indiegogo, the World’s Largest Global Crowdfunding Platform</v>
      </c>
      <c r="C7" s="13" t="str">
        <f>HYPERLINK("http://www.stuff.co.nz/business/industries/7794236/Startup-aids-DIY-film-sales","Startup aids DIY film sales")</f>
        <v>Startup aids DIY film sales</v>
      </c>
      <c r="D7" s="13" t="str">
        <f>HYPERLINK("http://www.nbr.co.nz/opinion/nz-startup-aims-disrupt-global-film-distribution","Kiwi-founded movie-streaming service in hookup with crowd-funding site")</f>
        <v>Kiwi-founded movie-streaming service in hookup with crowd-funding site</v>
      </c>
      <c r="E7" s="16" t="str">
        <f>HYPERLINK("http://www.prweb.com/releases/2012/10/prweb9996259.htm","IndieReign the new home of independent film")</f>
        <v>IndieReign the new home of independent film</v>
      </c>
      <c r="F7" s="13" t="str">
        <f>HYPERLINK("http://www.indiegogo.com/partners/indiereign","IndieGogo")</f>
        <v>IndieGogo</v>
      </c>
      <c r="G7" s="18"/>
      <c r="H7" s="18"/>
      <c r="I7" s="20"/>
    </row>
    <row r="8" spans="1:26" ht="15.75" customHeight="1">
      <c r="A8" s="23" t="s">
        <v>156</v>
      </c>
      <c r="B8" s="13" t="str">
        <f>HYPERLINK("http://en.wikipedia.org/wiki/MUBI","Wikipedia")</f>
        <v>Wikipedia</v>
      </c>
      <c r="C8" s="13" t="str">
        <f>HYPERLINK("http://www.alexa.com/siteinfo/mubi.com","Alexa stats")</f>
        <v>Alexa stats</v>
      </c>
      <c r="D8" s="13" t="str">
        <f>HYPERLINK("http://www.angelnews.co.uk/article.jsf?articleId=15537","MUBI closes $7.5m Series D funding")</f>
        <v>MUBI closes $7.5m Series D funding</v>
      </c>
      <c r="E8" s="16" t="str">
        <f>HYPERLINK("https://angel.co/jobs?slug=white-star-capital&amp;startup_id=780","AngelList")</f>
        <v>AngelList</v>
      </c>
      <c r="F8" s="33" t="s">
        <v>160</v>
      </c>
      <c r="G8" s="13" t="str">
        <f>HYPERLINK("http://www.technewsworld.com/story/If-Youre-a-Cinephile-Youll-Love-Mubi---if-Not-It-May-Make-You-One-79060.html","If You're a Cinephile, You'll Love Mubi - if Not, It May Make You One")</f>
        <v>If You're a Cinephile, You'll Love Mubi - if Not, It May Make You One</v>
      </c>
      <c r="H8" s="18"/>
      <c r="I8" s="20"/>
    </row>
    <row r="9" spans="1:26" ht="15.75" customHeight="1">
      <c r="A9" s="23" t="s">
        <v>162</v>
      </c>
      <c r="B9" s="13" t="str">
        <f>HYPERLINK("http://www.france24.com/en/20140325-netflix-french-market-despite-protectionist-cultural-exception-internet-streaming/","Netflix eyes French market despite protectionist hurdles")</f>
        <v>Netflix eyes French market despite protectionist hurdles</v>
      </c>
      <c r="C9" s="13" t="s">
        <v>429</v>
      </c>
      <c r="D9" s="13" t="str">
        <f>HYPERLINK("http://www.phonandroid.com/pourquoi-larrivee-en-france-de-netflix-fait-autant-trembler-la-concurrence.html","the arrival of Netflix generate as much fear among current players as enthusiasm among cinephiles")</f>
        <v>the arrival of Netflix generate as much fear among current players as enthusiasm among cinephiles</v>
      </c>
      <c r="E9" s="16" t="str">
        <f>HYPERLINK("http://www.frandroid.com/actualites-generales/202621_aurelie-filippetti-nest-pas-opposee-larrivee-netflix-en-france","Aurélie Filippetti is not opposed to the arrival of Netflix in France")</f>
        <v>Aurélie Filippetti is not opposed to the arrival of Netflix in France</v>
      </c>
      <c r="F9" s="13" t="str">
        <f>HYPERLINK("http://www.frandroid.com/actualites-generales/194311_quels-enjeux-pour-netflix-en-france","What challenges for Netflix in France?")</f>
        <v>What challenges for Netflix in France?</v>
      </c>
      <c r="G9" s="13" t="s">
        <v>430</v>
      </c>
      <c r="H9" s="18"/>
      <c r="I9" s="20"/>
    </row>
    <row r="10" spans="1:26" ht="15.75" customHeight="1">
      <c r="A10" s="25" t="s">
        <v>167</v>
      </c>
      <c r="B10" s="13" t="str">
        <f>HYPERLINK("http://nofilmschool.com/2013/04/reelhouse-self-distribution/","Reelhouse Paves the Way for the Future of Self-Distribution")</f>
        <v>Reelhouse Paves the Way for the Future of Self-Distribution</v>
      </c>
      <c r="C10" s="13" t="s">
        <v>431</v>
      </c>
      <c r="D10" s="30" t="str">
        <f>HYPERLINK("http://www.screenlight.tv/blog/2013/06/28/reelhouse-interview/","Reelhouse Interview: Helping Filmmakers Self-Distribute Video and Connect With Audiences")</f>
        <v>Reelhouse Interview: Helping Filmmakers Self-Distribute Video and Connect With Audiences</v>
      </c>
      <c r="E10" s="16" t="str">
        <f>HYPERLINK("http://variety.com/2013/digital/news/warner-bros-kicks-off-test-in-startup-reelhouses-enhanced-digital-storefront-1200923528/","Warner Bros. Kicks Off Test in Startup Reelhouse’s Enhanced Digital Storefront")</f>
        <v>Warner Bros. Kicks Off Test in Startup Reelhouse’s Enhanced Digital Storefront</v>
      </c>
      <c r="F10" s="13" t="str">
        <f>HYPERLINK("http://www.stockhouse.com/news/business-news/2014/02/25/gener8-media-c-gnr-snaps-up-majority-interest-reelhouse","Gener8 Media (C.GNR) snaps up majority interest in Reelhouse")</f>
        <v>Gener8 Media (C.GNR) snaps up majority interest in Reelhouse</v>
      </c>
      <c r="G10" s="32" t="s">
        <v>172</v>
      </c>
      <c r="H10" s="13" t="str">
        <f>HYPERLINK("http://nofilmschool.com/2013/12/reelhouse-now-offering-select-warner-brothers-films-navigating-studio-world/","Reelhouse Now Offering Select Warner Brothers Films, What This Means for Indies")</f>
        <v>Reelhouse Now Offering Select Warner Brothers Films, What This Means for Indies</v>
      </c>
      <c r="I10" s="20"/>
    </row>
    <row r="11" spans="1:26" ht="15.75" customHeight="1">
      <c r="A11" s="23" t="s">
        <v>173</v>
      </c>
      <c r="B11" s="18"/>
      <c r="C11" s="63" t="str">
        <f>HYPERLINK("http://en.wikipedia.org/wiki/SnagFilms","includes documentary films produced by National Geographicand PBS and titles such as Super Size Me, The Eyes of Tammy Faye, The Times of Harvey Milk and Nanking")</f>
        <v>includes documentary films produced by National Geographicand PBS and titles such as Super Size Me, The Eyes of Tammy Faye, The Times of Harvey Milk and Nanking</v>
      </c>
      <c r="D11" s="18"/>
      <c r="E11" s="36"/>
      <c r="F11" s="18"/>
      <c r="G11" s="18"/>
      <c r="H11" s="18"/>
      <c r="I11" s="20"/>
    </row>
    <row r="12" spans="1:26" ht="15.75" customHeight="1">
      <c r="A12" s="23" t="s">
        <v>186</v>
      </c>
      <c r="B12" s="13" t="str">
        <f>HYPERLINK("http://en.wikipedia.org/wiki/VHX","wikipedia")</f>
        <v>wikipedia</v>
      </c>
      <c r="C12" s="13" t="str">
        <f>HYPERLINK("http://gigaom.com/2012/09/16/vhx-for-artists-now-open-for-distribution-and-disruption/","VHX For Artists now open for distribution and disruption")</f>
        <v>VHX For Artists now open for distribution and disruption</v>
      </c>
      <c r="D12" s="49" t="str">
        <f>HYPERLINK("http://allthingsd.com/20130829/vhx-raises-3-million-more-for-its-sell-it-yourself-video-service/","VHX Raises $3 Million More for Its Sell-It-Yourself Video Service")</f>
        <v>VHX Raises $3 Million More for Its Sell-It-Yourself Video Service</v>
      </c>
      <c r="F12" s="18"/>
      <c r="G12" s="18"/>
      <c r="H12" s="18"/>
      <c r="I12" s="20"/>
    </row>
    <row r="13" spans="1:26" ht="15.75" customHeight="1">
      <c r="A13" s="23" t="s">
        <v>187</v>
      </c>
      <c r="B13" s="13" t="str">
        <f>HYPERLINK("http://marketingland.com/vimeo-reports-100-million-users-400k-paying-subscribers-65626","Vimeo Reports 100 Million Users &amp; 400K Paying Subscribers")</f>
        <v>Vimeo Reports 100 Million Users &amp; 400K Paying Subscribers</v>
      </c>
      <c r="C13" s="13" t="str">
        <f>HYPERLINK("http://techcrunch.com/2014/01/07/vimeo-new-video-player/","Vimeo Rolls Out A Totally Rebuilt HTML5-Based Video Player")</f>
        <v>Vimeo Rolls Out A Totally Rebuilt HTML5-Based Video Player</v>
      </c>
      <c r="D13" s="13" t="str">
        <f>HYPERLINK("http://techcrunch.com/2014/03/06/vimeo-10-million-fund/","Vimeo Announces $10M Fund For Filmmakers Who Distribute Through Vimeo On Demand")</f>
        <v>Vimeo Announces $10M Fund For Filmmakers Who Distribute Through Vimeo On Demand</v>
      </c>
      <c r="E13" s="49" t="str">
        <f>HYPERLINK("http://www.hollywoodreporter.com/news/vimeo-demand-debut-13-toronto-670446","Vimeo on Demand to Debut 13 Toronto Film Festival Movies")</f>
        <v>Vimeo on Demand to Debut 13 Toronto Film Festival Movies</v>
      </c>
      <c r="F13" s="18"/>
      <c r="G13" s="18"/>
      <c r="H13" s="18"/>
      <c r="I13" s="20"/>
    </row>
    <row r="14" spans="1:26" ht="15.75" customHeight="1">
      <c r="A14" s="23" t="s">
        <v>191</v>
      </c>
      <c r="B14" s="18"/>
      <c r="C14" s="18"/>
      <c r="D14" s="18"/>
      <c r="E14" s="36"/>
      <c r="F14" s="18"/>
      <c r="G14" s="18"/>
      <c r="H14" s="18"/>
      <c r="I14" s="20"/>
    </row>
    <row r="15" spans="1:26" ht="15.75" customHeight="1">
      <c r="A15" s="23" t="s">
        <v>192</v>
      </c>
      <c r="B15" s="13" t="str">
        <f>HYPERLINK("http://www.commentcamarche.net/news/5847500-bruno-delecour-president-de-filmo-tv-la-vod-ne-remplacera-pas-le-dvd","The VoD will not replace the DVD")</f>
        <v>The VoD will not replace the DVD</v>
      </c>
      <c r="C15" s="13" t="str">
        <f>HYPERLINK("http://www.commeaucinema.com/showbiz/wild-bunch-lance-une-plateforme-de-vod-dediee-au-cinema,133342","Wild Bunch launches VOD platform dedicated to film!")</f>
        <v>Wild Bunch launches VOD platform dedicated to film!</v>
      </c>
      <c r="D15" s="13" t="str">
        <f>HYPERLINK("http://www.lefigaro.fr/medias/2008/09/27/04002-20080927ARTFIG00217-filmotv-le-cinema-en-ligne-a-prix-casses-.php","FilmoTV, le cinéma en ligne à prix cassés")</f>
        <v>FilmoTV, le cinéma en ligne à prix cassés</v>
      </c>
      <c r="E15" s="16" t="str">
        <f>HYPERLINK("http://fr.wikipedia.org/wiki/Filmo_TV","Wikipedia")</f>
        <v>Wikipedia</v>
      </c>
      <c r="F15" s="13" t="str">
        <f>HYPERLINK("http://www.jeanmarcmorandini.com/article-19094-lancement-d-une-nouvelle-plateforme-de-vod-le-13-octobre.html","Launch of a new VOD platform October 13")</f>
        <v>Launch of a new VOD platform October 13</v>
      </c>
      <c r="G15" s="13" t="str">
        <f>HYPERLINK("http://www.digitaltveurope.net/154692/french-vod-providers-team-up-ahead-of-possible-netflix-launch/","French VoD providers team up ahead of possible Netflix launch")</f>
        <v>French VoD providers team up ahead of possible Netflix launch</v>
      </c>
      <c r="H15" s="20"/>
      <c r="I15" s="20"/>
    </row>
    <row r="16" spans="1:26" ht="15.75" customHeight="1">
      <c r="A16" s="34" t="s">
        <v>197</v>
      </c>
      <c r="B16" s="70" t="str">
        <f>HYPERLINK("http://www.mousetrapfilms.com/The_MouseTrap_Solution.html","The MouseTrap Solution")</f>
        <v>The MouseTrap Solution</v>
      </c>
      <c r="C16" s="72" t="str">
        <f>HYPERLINK("https://www.youtube.com/playlist?list=PLkS8-zu4jQ15gPCwc_Xceu5z3xaBEcTOb","Trailers on YouTube")</f>
        <v>Trailers on YouTube</v>
      </c>
      <c r="D16" s="79"/>
      <c r="E16" s="84"/>
    </row>
    <row r="17" spans="1:5" ht="15.75" customHeight="1">
      <c r="A17" s="89"/>
      <c r="C17" s="101"/>
      <c r="D17" s="53"/>
      <c r="E17" s="84"/>
    </row>
    <row r="18" spans="1:5" ht="15.75" customHeight="1">
      <c r="A18" s="102"/>
      <c r="B18" s="87"/>
      <c r="C18" s="101"/>
      <c r="D18" s="79"/>
      <c r="E18" s="84"/>
    </row>
    <row r="19" spans="1:5" ht="15.75" customHeight="1">
      <c r="A19" s="104"/>
      <c r="B19" s="87"/>
      <c r="C19" s="101"/>
      <c r="D19" s="79"/>
      <c r="E19" s="84"/>
    </row>
    <row r="20" spans="1:5" ht="15.75" customHeight="1">
      <c r="A20" s="104"/>
      <c r="B20" s="87"/>
      <c r="C20" s="101"/>
      <c r="D20" s="79"/>
      <c r="E20" s="84"/>
    </row>
    <row r="21" spans="1:5" ht="15.75" customHeight="1">
      <c r="A21" s="104"/>
      <c r="B21" s="87"/>
      <c r="C21" s="101"/>
      <c r="D21" s="79"/>
      <c r="E21" s="84"/>
    </row>
    <row r="22" spans="1:5" ht="15.75" customHeight="1">
      <c r="A22" s="89"/>
      <c r="C22" s="101"/>
      <c r="D22" s="53"/>
      <c r="E22" s="84"/>
    </row>
    <row r="23" spans="1:5" ht="15.75" customHeight="1">
      <c r="C23" s="101"/>
      <c r="D23" s="53"/>
      <c r="E23" s="84"/>
    </row>
    <row r="24" spans="1:5" ht="15.75" customHeight="1">
      <c r="C24" s="101"/>
      <c r="D24" s="53"/>
      <c r="E24" s="84"/>
    </row>
    <row r="25" spans="1:5" ht="15.75" customHeight="1">
      <c r="C25" s="101"/>
      <c r="D25" s="53"/>
      <c r="E25" s="84"/>
    </row>
    <row r="26" spans="1:5" ht="15.75" customHeight="1">
      <c r="C26" s="101"/>
      <c r="D26" s="53"/>
      <c r="E26" s="84"/>
    </row>
    <row r="27" spans="1:5" ht="15.75" customHeight="1">
      <c r="C27" s="101"/>
      <c r="D27" s="53"/>
      <c r="E27" s="84"/>
    </row>
    <row r="28" spans="1:5" ht="15.75" customHeight="1">
      <c r="C28" s="101"/>
      <c r="D28" s="53"/>
      <c r="E28" s="84"/>
    </row>
    <row r="29" spans="1:5" ht="15.75" customHeight="1">
      <c r="C29" s="101"/>
      <c r="D29" s="53"/>
      <c r="E29" s="84"/>
    </row>
    <row r="30" spans="1:5" ht="15.75" customHeight="1">
      <c r="C30" s="101"/>
      <c r="D30" s="53"/>
      <c r="E30" s="84"/>
    </row>
    <row r="31" spans="1:5" ht="15.75" customHeight="1">
      <c r="C31" s="101"/>
      <c r="D31" s="53"/>
      <c r="E31" s="84"/>
    </row>
    <row r="32" spans="1:5" ht="15.75" customHeight="1">
      <c r="C32" s="101"/>
      <c r="D32" s="53"/>
      <c r="E32" s="84"/>
    </row>
    <row r="33" spans="3:5" ht="15.75" customHeight="1">
      <c r="C33" s="101"/>
      <c r="D33" s="53"/>
      <c r="E33" s="84"/>
    </row>
    <row r="34" spans="3:5" ht="15.75" customHeight="1">
      <c r="C34" s="101"/>
      <c r="D34" s="53"/>
      <c r="E34" s="84"/>
    </row>
    <row r="35" spans="3:5" ht="15.75" customHeight="1">
      <c r="C35" s="101"/>
      <c r="D35" s="53"/>
      <c r="E35" s="84"/>
    </row>
    <row r="36" spans="3:5" ht="15.75" customHeight="1">
      <c r="C36" s="101"/>
      <c r="D36" s="53"/>
      <c r="E36" s="84"/>
    </row>
    <row r="37" spans="3:5" ht="15.75" customHeight="1">
      <c r="C37" s="101"/>
      <c r="D37" s="53"/>
      <c r="E37" s="84"/>
    </row>
    <row r="38" spans="3:5" ht="15.75" customHeight="1">
      <c r="C38" s="101"/>
      <c r="D38" s="53"/>
      <c r="E38" s="84"/>
    </row>
    <row r="39" spans="3:5" ht="15.75" customHeight="1">
      <c r="C39" s="101"/>
      <c r="D39" s="53"/>
      <c r="E39" s="84"/>
    </row>
    <row r="40" spans="3:5" ht="15.75" customHeight="1">
      <c r="C40" s="101"/>
      <c r="D40" s="53"/>
      <c r="E40" s="84"/>
    </row>
    <row r="41" spans="3:5" ht="15.75" customHeight="1">
      <c r="C41" s="101"/>
      <c r="D41" s="53"/>
      <c r="E41" s="84"/>
    </row>
    <row r="42" spans="3:5" ht="15.75" customHeight="1">
      <c r="C42" s="101"/>
      <c r="D42" s="53"/>
      <c r="E42" s="84"/>
    </row>
    <row r="43" spans="3:5" ht="15.75" customHeight="1">
      <c r="C43" s="101"/>
      <c r="D43" s="53"/>
      <c r="E43" s="84"/>
    </row>
    <row r="44" spans="3:5" ht="15.75" customHeight="1">
      <c r="C44" s="101"/>
      <c r="D44" s="53"/>
      <c r="E44" s="84"/>
    </row>
    <row r="45" spans="3:5" ht="15.75" customHeight="1">
      <c r="C45" s="101"/>
      <c r="D45" s="53"/>
      <c r="E45" s="84"/>
    </row>
    <row r="46" spans="3:5" ht="15.75" customHeight="1">
      <c r="C46" s="101"/>
      <c r="D46" s="53"/>
      <c r="E46" s="84"/>
    </row>
    <row r="47" spans="3:5" ht="15.75" customHeight="1">
      <c r="C47" s="101"/>
      <c r="D47" s="53"/>
      <c r="E47" s="84"/>
    </row>
    <row r="48" spans="3:5" ht="15.75" customHeight="1">
      <c r="C48" s="101"/>
      <c r="D48" s="53"/>
      <c r="E48" s="84"/>
    </row>
    <row r="49" spans="3:5" ht="15.75" customHeight="1">
      <c r="C49" s="101"/>
      <c r="D49" s="53"/>
      <c r="E49" s="84"/>
    </row>
    <row r="50" spans="3:5" ht="15.75" customHeight="1">
      <c r="C50" s="101"/>
      <c r="D50" s="53"/>
      <c r="E50" s="84"/>
    </row>
    <row r="51" spans="3:5" ht="15.75" customHeight="1">
      <c r="C51" s="101"/>
      <c r="D51" s="53"/>
      <c r="E51" s="84"/>
    </row>
    <row r="52" spans="3:5" ht="15.75" customHeight="1">
      <c r="C52" s="101"/>
      <c r="D52" s="53"/>
      <c r="E52" s="84"/>
    </row>
    <row r="53" spans="3:5" ht="15.75" customHeight="1">
      <c r="C53" s="101"/>
      <c r="D53" s="53"/>
      <c r="E53" s="84"/>
    </row>
    <row r="54" spans="3:5" ht="15.75" customHeight="1">
      <c r="C54" s="101"/>
      <c r="D54" s="53"/>
      <c r="E54" s="84"/>
    </row>
    <row r="55" spans="3:5" ht="15.75" customHeight="1">
      <c r="C55" s="101"/>
      <c r="D55" s="53"/>
      <c r="E55" s="84"/>
    </row>
    <row r="56" spans="3:5" ht="15.75" customHeight="1">
      <c r="C56" s="101"/>
      <c r="D56" s="53"/>
      <c r="E56" s="84"/>
    </row>
    <row r="57" spans="3:5" ht="15.75" customHeight="1">
      <c r="C57" s="101"/>
      <c r="D57" s="53"/>
      <c r="E57" s="84"/>
    </row>
    <row r="58" spans="3:5" ht="15.75" customHeight="1">
      <c r="C58" s="101"/>
      <c r="D58" s="53"/>
      <c r="E58" s="84"/>
    </row>
    <row r="59" spans="3:5" ht="15.75" customHeight="1">
      <c r="C59" s="101"/>
      <c r="D59" s="53"/>
      <c r="E59" s="84"/>
    </row>
    <row r="60" spans="3:5" ht="15.75" customHeight="1">
      <c r="C60" s="101"/>
      <c r="D60" s="53"/>
      <c r="E60" s="84"/>
    </row>
    <row r="61" spans="3:5" ht="15.75" customHeight="1">
      <c r="C61" s="101"/>
      <c r="D61" s="53"/>
      <c r="E61" s="84"/>
    </row>
    <row r="62" spans="3:5" ht="15.75" customHeight="1">
      <c r="C62" s="101"/>
      <c r="D62" s="53"/>
      <c r="E62" s="84"/>
    </row>
    <row r="63" spans="3:5" ht="15.75" customHeight="1">
      <c r="C63" s="101"/>
      <c r="D63" s="53"/>
      <c r="E63" s="84"/>
    </row>
    <row r="64" spans="3:5" ht="15.75" customHeight="1">
      <c r="C64" s="101"/>
      <c r="D64" s="53"/>
      <c r="E64" s="84"/>
    </row>
    <row r="65" spans="3:5" ht="15.75" customHeight="1">
      <c r="C65" s="101"/>
      <c r="D65" s="53"/>
      <c r="E65" s="84"/>
    </row>
    <row r="66" spans="3:5" ht="15.75" customHeight="1">
      <c r="C66" s="101"/>
      <c r="D66" s="53"/>
      <c r="E66" s="84"/>
    </row>
    <row r="67" spans="3:5" ht="15.75" customHeight="1">
      <c r="C67" s="101"/>
      <c r="D67" s="53"/>
      <c r="E67" s="84"/>
    </row>
    <row r="68" spans="3:5" ht="15.75" customHeight="1">
      <c r="C68" s="101"/>
      <c r="D68" s="53"/>
      <c r="E68" s="84"/>
    </row>
    <row r="69" spans="3:5" ht="15.75" customHeight="1">
      <c r="C69" s="101"/>
      <c r="D69" s="53"/>
      <c r="E69" s="84"/>
    </row>
    <row r="70" spans="3:5" ht="15.75" customHeight="1">
      <c r="C70" s="101"/>
      <c r="D70" s="53"/>
      <c r="E70" s="84"/>
    </row>
    <row r="71" spans="3:5" ht="15.75" customHeight="1">
      <c r="C71" s="101"/>
      <c r="D71" s="53"/>
      <c r="E71" s="84"/>
    </row>
    <row r="72" spans="3:5" ht="15.75" customHeight="1">
      <c r="C72" s="101"/>
      <c r="D72" s="53"/>
      <c r="E72" s="84"/>
    </row>
    <row r="73" spans="3:5" ht="15.75" customHeight="1">
      <c r="C73" s="101"/>
      <c r="D73" s="53"/>
      <c r="E73" s="84"/>
    </row>
    <row r="74" spans="3:5" ht="15.75" customHeight="1">
      <c r="C74" s="101"/>
      <c r="D74" s="53"/>
      <c r="E74" s="84"/>
    </row>
    <row r="75" spans="3:5" ht="15.75" customHeight="1">
      <c r="C75" s="101"/>
      <c r="D75" s="53"/>
      <c r="E75" s="84"/>
    </row>
    <row r="76" spans="3:5" ht="15.75" customHeight="1">
      <c r="C76" s="101"/>
      <c r="D76" s="53"/>
      <c r="E76" s="84"/>
    </row>
    <row r="77" spans="3:5" ht="15.75" customHeight="1">
      <c r="C77" s="101"/>
      <c r="D77" s="53"/>
      <c r="E77" s="84"/>
    </row>
    <row r="78" spans="3:5" ht="15.75" customHeight="1">
      <c r="C78" s="101"/>
      <c r="D78" s="53"/>
      <c r="E78" s="84"/>
    </row>
    <row r="79" spans="3:5" ht="15.75" customHeight="1">
      <c r="C79" s="101"/>
      <c r="D79" s="53"/>
      <c r="E79" s="84"/>
    </row>
    <row r="80" spans="3:5" ht="15.75" customHeight="1">
      <c r="C80" s="101"/>
      <c r="D80" s="53"/>
      <c r="E80" s="84"/>
    </row>
    <row r="81" spans="3:5" ht="15.75" customHeight="1">
      <c r="C81" s="101"/>
      <c r="D81" s="53"/>
      <c r="E81" s="84"/>
    </row>
    <row r="82" spans="3:5" ht="15.75" customHeight="1">
      <c r="C82" s="101"/>
      <c r="D82" s="53"/>
      <c r="E82" s="84"/>
    </row>
    <row r="83" spans="3:5" ht="15.75" customHeight="1">
      <c r="C83" s="101"/>
      <c r="D83" s="53"/>
      <c r="E83" s="84"/>
    </row>
    <row r="84" spans="3:5" ht="15.75" customHeight="1">
      <c r="C84" s="101"/>
      <c r="D84" s="53"/>
      <c r="E84" s="84"/>
    </row>
    <row r="85" spans="3:5" ht="15.75" customHeight="1">
      <c r="C85" s="101"/>
      <c r="D85" s="53"/>
      <c r="E85" s="84"/>
    </row>
    <row r="86" spans="3:5" ht="15.75" customHeight="1">
      <c r="C86" s="101"/>
      <c r="D86" s="53"/>
      <c r="E86" s="84"/>
    </row>
    <row r="87" spans="3:5" ht="15.75" customHeight="1">
      <c r="C87" s="101"/>
      <c r="D87" s="53"/>
      <c r="E87" s="84"/>
    </row>
    <row r="88" spans="3:5" ht="15.75" customHeight="1">
      <c r="C88" s="101"/>
      <c r="D88" s="53"/>
      <c r="E88" s="84"/>
    </row>
    <row r="89" spans="3:5" ht="15.75" customHeight="1">
      <c r="C89" s="101"/>
      <c r="D89" s="53"/>
      <c r="E89" s="84"/>
    </row>
    <row r="90" spans="3:5" ht="15.75" customHeight="1">
      <c r="C90" s="101"/>
      <c r="D90" s="53"/>
      <c r="E90" s="84"/>
    </row>
    <row r="91" spans="3:5" ht="15.75" customHeight="1">
      <c r="C91" s="101"/>
      <c r="D91" s="53"/>
      <c r="E91" s="84"/>
    </row>
    <row r="92" spans="3:5" ht="15.75" customHeight="1">
      <c r="C92" s="101"/>
      <c r="D92" s="53"/>
      <c r="E92" s="84"/>
    </row>
    <row r="93" spans="3:5" ht="15.75" customHeight="1">
      <c r="C93" s="101"/>
      <c r="D93" s="53"/>
      <c r="E93" s="84"/>
    </row>
    <row r="94" spans="3:5" ht="15.75" customHeight="1">
      <c r="C94" s="101"/>
      <c r="D94" s="53"/>
      <c r="E94" s="84"/>
    </row>
    <row r="95" spans="3:5" ht="15.75" customHeight="1">
      <c r="C95" s="101"/>
      <c r="D95" s="53"/>
      <c r="E95" s="84"/>
    </row>
    <row r="96" spans="3:5" ht="15.75" customHeight="1">
      <c r="C96" s="101"/>
      <c r="D96" s="53"/>
      <c r="E96" s="84"/>
    </row>
    <row r="97" spans="3:5" ht="15.75" customHeight="1">
      <c r="C97" s="101"/>
      <c r="D97" s="53"/>
      <c r="E97" s="84"/>
    </row>
    <row r="98" spans="3:5" ht="15.75" customHeight="1">
      <c r="C98" s="101"/>
      <c r="D98" s="53"/>
      <c r="E98" s="84"/>
    </row>
    <row r="99" spans="3:5" ht="15.75" customHeight="1">
      <c r="C99" s="101"/>
      <c r="D99" s="53"/>
      <c r="E99" s="84"/>
    </row>
    <row r="100" spans="3:5" ht="15.75" customHeight="1">
      <c r="C100" s="101"/>
      <c r="D100" s="53"/>
      <c r="E100" s="84"/>
    </row>
    <row r="101" spans="3:5" ht="15.75" customHeight="1">
      <c r="C101" s="101"/>
      <c r="D101" s="53"/>
      <c r="E101" s="84"/>
    </row>
    <row r="102" spans="3:5" ht="15.75" customHeight="1">
      <c r="C102" s="101"/>
      <c r="D102" s="53"/>
      <c r="E102" s="84"/>
    </row>
    <row r="103" spans="3:5" ht="15.75" customHeight="1">
      <c r="C103" s="101"/>
      <c r="D103" s="53"/>
      <c r="E103" s="84"/>
    </row>
    <row r="104" spans="3:5" ht="15.75" customHeight="1">
      <c r="C104" s="101"/>
      <c r="D104" s="53"/>
      <c r="E104" s="84"/>
    </row>
    <row r="105" spans="3:5" ht="15.75" customHeight="1">
      <c r="C105" s="101"/>
      <c r="D105" s="53"/>
      <c r="E105" s="84"/>
    </row>
    <row r="106" spans="3:5" ht="15.75" customHeight="1">
      <c r="C106" s="101"/>
      <c r="D106" s="53"/>
      <c r="E106" s="84"/>
    </row>
    <row r="107" spans="3:5" ht="15.75" customHeight="1">
      <c r="C107" s="101"/>
      <c r="D107" s="53"/>
      <c r="E107" s="84"/>
    </row>
    <row r="108" spans="3:5" ht="15.75" customHeight="1">
      <c r="C108" s="101"/>
      <c r="D108" s="53"/>
      <c r="E108" s="84"/>
    </row>
    <row r="109" spans="3:5" ht="15.75" customHeight="1">
      <c r="C109" s="101"/>
      <c r="D109" s="53"/>
      <c r="E109" s="84"/>
    </row>
    <row r="110" spans="3:5" ht="15.75" customHeight="1">
      <c r="C110" s="101"/>
      <c r="D110" s="53"/>
      <c r="E110" s="84"/>
    </row>
    <row r="111" spans="3:5" ht="15.75" customHeight="1">
      <c r="C111" s="101"/>
      <c r="D111" s="53"/>
      <c r="E111" s="84"/>
    </row>
    <row r="112" spans="3:5" ht="15.75" customHeight="1">
      <c r="C112" s="101"/>
      <c r="D112" s="53"/>
      <c r="E112" s="84"/>
    </row>
    <row r="113" spans="3:5" ht="15.75" customHeight="1">
      <c r="C113" s="101"/>
      <c r="D113" s="53"/>
      <c r="E113" s="84"/>
    </row>
    <row r="114" spans="3:5" ht="15.75" customHeight="1">
      <c r="C114" s="101"/>
      <c r="D114" s="53"/>
      <c r="E114" s="84"/>
    </row>
    <row r="115" spans="3:5" ht="15.75" customHeight="1">
      <c r="C115" s="101"/>
      <c r="D115" s="53"/>
      <c r="E115" s="84"/>
    </row>
    <row r="116" spans="3:5" ht="15.75" customHeight="1">
      <c r="C116" s="101"/>
      <c r="D116" s="53"/>
      <c r="E116" s="84"/>
    </row>
    <row r="117" spans="3:5" ht="15.75" customHeight="1">
      <c r="C117" s="101"/>
      <c r="D117" s="53"/>
      <c r="E117" s="84"/>
    </row>
    <row r="118" spans="3:5" ht="15.75" customHeight="1">
      <c r="C118" s="101"/>
      <c r="D118" s="53"/>
      <c r="E118" s="84"/>
    </row>
    <row r="119" spans="3:5" ht="15.75" customHeight="1">
      <c r="C119" s="101"/>
      <c r="D119" s="53"/>
      <c r="E119" s="84"/>
    </row>
    <row r="120" spans="3:5" ht="15.75" customHeight="1">
      <c r="C120" s="101"/>
      <c r="D120" s="53"/>
      <c r="E120" s="84"/>
    </row>
    <row r="121" spans="3:5" ht="15.75" customHeight="1">
      <c r="C121" s="101"/>
      <c r="D121" s="53"/>
      <c r="E121" s="84"/>
    </row>
    <row r="122" spans="3:5" ht="15.75" customHeight="1">
      <c r="C122" s="101"/>
      <c r="D122" s="53"/>
      <c r="E122" s="84"/>
    </row>
    <row r="123" spans="3:5" ht="15.75" customHeight="1">
      <c r="C123" s="101"/>
      <c r="D123" s="53"/>
      <c r="E123" s="84"/>
    </row>
    <row r="124" spans="3:5" ht="15.75" customHeight="1">
      <c r="C124" s="101"/>
      <c r="D124" s="53"/>
      <c r="E124" s="84"/>
    </row>
    <row r="125" spans="3:5" ht="15.75" customHeight="1">
      <c r="C125" s="101"/>
      <c r="D125" s="53"/>
      <c r="E125" s="84"/>
    </row>
    <row r="126" spans="3:5" ht="15.75" customHeight="1">
      <c r="C126" s="101"/>
      <c r="D126" s="53"/>
      <c r="E126" s="84"/>
    </row>
    <row r="127" spans="3:5" ht="15.75" customHeight="1">
      <c r="C127" s="101"/>
      <c r="D127" s="53"/>
      <c r="E127" s="84"/>
    </row>
    <row r="128" spans="3:5" ht="15.75" customHeight="1">
      <c r="C128" s="101"/>
      <c r="D128" s="53"/>
      <c r="E128" s="84"/>
    </row>
    <row r="129" spans="3:5" ht="15.75" customHeight="1">
      <c r="C129" s="101"/>
      <c r="D129" s="53"/>
      <c r="E129" s="84"/>
    </row>
    <row r="130" spans="3:5" ht="15.75" customHeight="1">
      <c r="C130" s="101"/>
      <c r="D130" s="53"/>
      <c r="E130" s="84"/>
    </row>
    <row r="131" spans="3:5" ht="15.75" customHeight="1">
      <c r="C131" s="101"/>
      <c r="D131" s="53"/>
      <c r="E131" s="84"/>
    </row>
    <row r="132" spans="3:5" ht="15.75" customHeight="1">
      <c r="C132" s="101"/>
      <c r="D132" s="53"/>
      <c r="E132" s="84"/>
    </row>
    <row r="133" spans="3:5" ht="15.75" customHeight="1">
      <c r="C133" s="101"/>
      <c r="D133" s="53"/>
      <c r="E133" s="84"/>
    </row>
    <row r="134" spans="3:5" ht="15.75" customHeight="1">
      <c r="C134" s="101"/>
      <c r="D134" s="53"/>
      <c r="E134" s="84"/>
    </row>
    <row r="135" spans="3:5" ht="15.75" customHeight="1">
      <c r="C135" s="101"/>
      <c r="D135" s="53"/>
      <c r="E135" s="84"/>
    </row>
    <row r="136" spans="3:5" ht="15.75" customHeight="1">
      <c r="C136" s="101"/>
      <c r="D136" s="53"/>
      <c r="E136" s="84"/>
    </row>
    <row r="137" spans="3:5" ht="15.75" customHeight="1">
      <c r="C137" s="101"/>
      <c r="D137" s="53"/>
      <c r="E137" s="84"/>
    </row>
    <row r="138" spans="3:5" ht="15.75" customHeight="1">
      <c r="C138" s="101"/>
      <c r="D138" s="53"/>
      <c r="E138" s="84"/>
    </row>
    <row r="139" spans="3:5" ht="15.75" customHeight="1">
      <c r="C139" s="101"/>
      <c r="D139" s="53"/>
      <c r="E139" s="84"/>
    </row>
    <row r="140" spans="3:5" ht="15.75" customHeight="1">
      <c r="C140" s="101"/>
      <c r="D140" s="53"/>
      <c r="E140" s="84"/>
    </row>
    <row r="141" spans="3:5" ht="15.75" customHeight="1">
      <c r="C141" s="101"/>
      <c r="D141" s="53"/>
      <c r="E141" s="84"/>
    </row>
    <row r="142" spans="3:5" ht="15.75" customHeight="1">
      <c r="C142" s="101"/>
      <c r="D142" s="53"/>
      <c r="E142" s="84"/>
    </row>
    <row r="143" spans="3:5" ht="15.75" customHeight="1">
      <c r="C143" s="101"/>
      <c r="D143" s="53"/>
      <c r="E143" s="84"/>
    </row>
    <row r="144" spans="3:5" ht="15.75" customHeight="1">
      <c r="C144" s="101"/>
      <c r="D144" s="53"/>
      <c r="E144" s="84"/>
    </row>
    <row r="145" spans="3:5" ht="15.75" customHeight="1">
      <c r="C145" s="101"/>
      <c r="D145" s="53"/>
      <c r="E145" s="84"/>
    </row>
    <row r="146" spans="3:5" ht="15.75" customHeight="1">
      <c r="C146" s="101"/>
      <c r="D146" s="53"/>
      <c r="E146" s="84"/>
    </row>
    <row r="147" spans="3:5" ht="15.75" customHeight="1">
      <c r="C147" s="101"/>
      <c r="D147" s="53"/>
      <c r="E147" s="84"/>
    </row>
    <row r="148" spans="3:5" ht="15.75" customHeight="1">
      <c r="C148" s="101"/>
      <c r="D148" s="53"/>
      <c r="E148" s="84"/>
    </row>
    <row r="149" spans="3:5" ht="15.75" customHeight="1">
      <c r="C149" s="101"/>
      <c r="D149" s="53"/>
      <c r="E149" s="84"/>
    </row>
    <row r="150" spans="3:5" ht="15.75" customHeight="1">
      <c r="C150" s="101"/>
      <c r="D150" s="53"/>
      <c r="E150" s="84"/>
    </row>
    <row r="151" spans="3:5" ht="15.75" customHeight="1">
      <c r="C151" s="101"/>
      <c r="D151" s="53"/>
      <c r="E151" s="84"/>
    </row>
    <row r="152" spans="3:5" ht="15.75" customHeight="1">
      <c r="C152" s="101"/>
      <c r="D152" s="53"/>
      <c r="E152" s="84"/>
    </row>
    <row r="153" spans="3:5" ht="15.75" customHeight="1">
      <c r="C153" s="101"/>
      <c r="D153" s="53"/>
      <c r="E153" s="84"/>
    </row>
    <row r="154" spans="3:5" ht="15.75" customHeight="1">
      <c r="C154" s="101"/>
      <c r="D154" s="53"/>
      <c r="E154" s="84"/>
    </row>
    <row r="155" spans="3:5" ht="15.75" customHeight="1">
      <c r="C155" s="101"/>
      <c r="D155" s="53"/>
      <c r="E155" s="84"/>
    </row>
    <row r="156" spans="3:5" ht="15.75" customHeight="1">
      <c r="C156" s="101"/>
      <c r="D156" s="53"/>
      <c r="E156" s="84"/>
    </row>
    <row r="157" spans="3:5" ht="15.75" customHeight="1">
      <c r="C157" s="101"/>
      <c r="D157" s="53"/>
      <c r="E157" s="84"/>
    </row>
    <row r="158" spans="3:5" ht="15.75" customHeight="1">
      <c r="C158" s="101"/>
      <c r="D158" s="53"/>
      <c r="E158" s="84"/>
    </row>
    <row r="159" spans="3:5" ht="15.75" customHeight="1">
      <c r="C159" s="101"/>
      <c r="D159" s="53"/>
      <c r="E159" s="84"/>
    </row>
    <row r="160" spans="3:5" ht="15.75" customHeight="1">
      <c r="C160" s="101"/>
      <c r="D160" s="53"/>
      <c r="E160" s="84"/>
    </row>
    <row r="161" spans="3:5" ht="15.75" customHeight="1">
      <c r="C161" s="101"/>
      <c r="D161" s="53"/>
      <c r="E161" s="84"/>
    </row>
    <row r="162" spans="3:5" ht="15.75" customHeight="1">
      <c r="C162" s="101"/>
      <c r="D162" s="53"/>
      <c r="E162" s="84"/>
    </row>
    <row r="163" spans="3:5" ht="15.75" customHeight="1">
      <c r="C163" s="101"/>
      <c r="D163" s="53"/>
      <c r="E163" s="84"/>
    </row>
    <row r="164" spans="3:5" ht="15.75" customHeight="1">
      <c r="C164" s="101"/>
      <c r="D164" s="53"/>
      <c r="E164" s="84"/>
    </row>
    <row r="165" spans="3:5" ht="15.75" customHeight="1">
      <c r="C165" s="101"/>
      <c r="D165" s="53"/>
      <c r="E165" s="84"/>
    </row>
    <row r="166" spans="3:5" ht="15.75" customHeight="1">
      <c r="C166" s="101"/>
      <c r="D166" s="53"/>
      <c r="E166" s="84"/>
    </row>
    <row r="167" spans="3:5" ht="15.75" customHeight="1">
      <c r="C167" s="101"/>
      <c r="D167" s="53"/>
      <c r="E167" s="84"/>
    </row>
    <row r="168" spans="3:5" ht="15.75" customHeight="1">
      <c r="C168" s="101"/>
      <c r="D168" s="53"/>
      <c r="E168" s="84"/>
    </row>
    <row r="169" spans="3:5" ht="15.75" customHeight="1">
      <c r="C169" s="101"/>
      <c r="D169" s="53"/>
      <c r="E169" s="84"/>
    </row>
    <row r="170" spans="3:5" ht="15.75" customHeight="1">
      <c r="C170" s="101"/>
      <c r="D170" s="53"/>
      <c r="E170" s="84"/>
    </row>
    <row r="171" spans="3:5" ht="15.75" customHeight="1">
      <c r="C171" s="101"/>
      <c r="D171" s="53"/>
      <c r="E171" s="84"/>
    </row>
    <row r="172" spans="3:5" ht="15.75" customHeight="1">
      <c r="C172" s="101"/>
      <c r="D172" s="53"/>
      <c r="E172" s="84"/>
    </row>
    <row r="173" spans="3:5" ht="15.75" customHeight="1">
      <c r="C173" s="101"/>
      <c r="D173" s="53"/>
      <c r="E173" s="84"/>
    </row>
    <row r="174" spans="3:5" ht="15.75" customHeight="1">
      <c r="C174" s="101"/>
      <c r="D174" s="53"/>
      <c r="E174" s="84"/>
    </row>
    <row r="175" spans="3:5" ht="15.75" customHeight="1">
      <c r="C175" s="101"/>
      <c r="D175" s="53"/>
      <c r="E175" s="84"/>
    </row>
    <row r="176" spans="3:5" ht="15.75" customHeight="1">
      <c r="C176" s="101"/>
      <c r="D176" s="53"/>
      <c r="E176" s="84"/>
    </row>
    <row r="177" spans="3:5" ht="15.75" customHeight="1">
      <c r="C177" s="101"/>
      <c r="D177" s="53"/>
      <c r="E177" s="84"/>
    </row>
    <row r="178" spans="3:5" ht="15.75" customHeight="1">
      <c r="C178" s="101"/>
      <c r="D178" s="53"/>
      <c r="E178" s="84"/>
    </row>
    <row r="179" spans="3:5" ht="15.75" customHeight="1">
      <c r="C179" s="101"/>
      <c r="D179" s="53"/>
      <c r="E179" s="84"/>
    </row>
    <row r="180" spans="3:5" ht="15.75" customHeight="1">
      <c r="C180" s="101"/>
      <c r="D180" s="53"/>
      <c r="E180" s="84"/>
    </row>
    <row r="181" spans="3:5" ht="15.75" customHeight="1">
      <c r="C181" s="101"/>
      <c r="D181" s="53"/>
      <c r="E181" s="84"/>
    </row>
    <row r="182" spans="3:5" ht="15.75" customHeight="1">
      <c r="C182" s="101"/>
      <c r="D182" s="53"/>
      <c r="E182" s="84"/>
    </row>
    <row r="183" spans="3:5" ht="15.75" customHeight="1">
      <c r="C183" s="101"/>
      <c r="D183" s="53"/>
      <c r="E183" s="84"/>
    </row>
    <row r="184" spans="3:5" ht="15.75" customHeight="1">
      <c r="C184" s="101"/>
      <c r="D184" s="53"/>
      <c r="E184" s="84"/>
    </row>
    <row r="185" spans="3:5" ht="15.75" customHeight="1">
      <c r="C185" s="101"/>
      <c r="D185" s="53"/>
      <c r="E185" s="84"/>
    </row>
    <row r="186" spans="3:5" ht="15.75" customHeight="1">
      <c r="C186" s="101"/>
      <c r="D186" s="53"/>
      <c r="E186" s="84"/>
    </row>
    <row r="187" spans="3:5" ht="15.75" customHeight="1">
      <c r="C187" s="101"/>
      <c r="D187" s="53"/>
      <c r="E187" s="84"/>
    </row>
    <row r="188" spans="3:5" ht="15.75" customHeight="1">
      <c r="C188" s="101"/>
      <c r="D188" s="53"/>
      <c r="E188" s="84"/>
    </row>
    <row r="189" spans="3:5" ht="15.75" customHeight="1">
      <c r="C189" s="101"/>
      <c r="D189" s="53"/>
      <c r="E189" s="84"/>
    </row>
    <row r="190" spans="3:5" ht="15.75" customHeight="1">
      <c r="C190" s="101"/>
      <c r="D190" s="53"/>
      <c r="E190" s="84"/>
    </row>
    <row r="191" spans="3:5" ht="15.75" customHeight="1">
      <c r="C191" s="101"/>
      <c r="D191" s="53"/>
      <c r="E191" s="84"/>
    </row>
    <row r="192" spans="3:5" ht="15.75" customHeight="1">
      <c r="C192" s="101"/>
      <c r="D192" s="53"/>
      <c r="E192" s="84"/>
    </row>
    <row r="193" spans="3:5" ht="15.75" customHeight="1">
      <c r="C193" s="101"/>
      <c r="D193" s="53"/>
      <c r="E193" s="84"/>
    </row>
    <row r="194" spans="3:5" ht="15.75" customHeight="1">
      <c r="C194" s="101"/>
      <c r="D194" s="53"/>
      <c r="E194" s="84"/>
    </row>
    <row r="195" spans="3:5" ht="15.75" customHeight="1">
      <c r="C195" s="101"/>
      <c r="D195" s="53"/>
      <c r="E195" s="84"/>
    </row>
    <row r="196" spans="3:5" ht="15.75" customHeight="1">
      <c r="C196" s="101"/>
      <c r="D196" s="53"/>
      <c r="E196" s="84"/>
    </row>
    <row r="197" spans="3:5" ht="15.75" customHeight="1">
      <c r="C197" s="101"/>
      <c r="D197" s="53"/>
      <c r="E197" s="84"/>
    </row>
    <row r="198" spans="3:5" ht="15.75" customHeight="1">
      <c r="C198" s="101"/>
      <c r="D198" s="53"/>
      <c r="E198" s="84"/>
    </row>
    <row r="199" spans="3:5" ht="15.75" customHeight="1">
      <c r="C199" s="101"/>
      <c r="D199" s="53"/>
      <c r="E199" s="84"/>
    </row>
    <row r="200" spans="3:5" ht="15.75" customHeight="1">
      <c r="C200" s="101"/>
      <c r="D200" s="53"/>
      <c r="E200" s="84"/>
    </row>
    <row r="201" spans="3:5" ht="15.75" customHeight="1">
      <c r="C201" s="101"/>
      <c r="D201" s="53"/>
      <c r="E201" s="84"/>
    </row>
    <row r="202" spans="3:5" ht="15.75" customHeight="1">
      <c r="C202" s="101"/>
      <c r="D202" s="53"/>
      <c r="E202" s="84"/>
    </row>
    <row r="203" spans="3:5" ht="15.75" customHeight="1">
      <c r="C203" s="101"/>
      <c r="D203" s="53"/>
      <c r="E203" s="84"/>
    </row>
    <row r="204" spans="3:5" ht="15.75" customHeight="1">
      <c r="C204" s="101"/>
      <c r="D204" s="53"/>
      <c r="E204" s="84"/>
    </row>
    <row r="205" spans="3:5" ht="15.75" customHeight="1">
      <c r="C205" s="101"/>
      <c r="D205" s="53"/>
      <c r="E205" s="84"/>
    </row>
    <row r="206" spans="3:5" ht="15.75" customHeight="1">
      <c r="C206" s="101"/>
      <c r="D206" s="53"/>
      <c r="E206" s="84"/>
    </row>
    <row r="207" spans="3:5" ht="15.75" customHeight="1">
      <c r="C207" s="101"/>
      <c r="D207" s="53"/>
      <c r="E207" s="84"/>
    </row>
    <row r="208" spans="3:5" ht="15.75" customHeight="1">
      <c r="C208" s="101"/>
      <c r="D208" s="53"/>
      <c r="E208" s="84"/>
    </row>
    <row r="209" spans="3:5" ht="15.75" customHeight="1">
      <c r="C209" s="101"/>
      <c r="D209" s="53"/>
      <c r="E209" s="84"/>
    </row>
    <row r="210" spans="3:5" ht="15.75" customHeight="1">
      <c r="C210" s="101"/>
      <c r="D210" s="53"/>
      <c r="E210" s="84"/>
    </row>
    <row r="211" spans="3:5" ht="15.75" customHeight="1">
      <c r="C211" s="101"/>
      <c r="D211" s="53"/>
      <c r="E211" s="84"/>
    </row>
    <row r="212" spans="3:5" ht="15.75" customHeight="1">
      <c r="C212" s="101"/>
      <c r="D212" s="53"/>
      <c r="E212" s="84"/>
    </row>
    <row r="213" spans="3:5" ht="15.75" customHeight="1">
      <c r="C213" s="101"/>
      <c r="D213" s="53"/>
      <c r="E213" s="84"/>
    </row>
    <row r="214" spans="3:5" ht="15.75" customHeight="1">
      <c r="C214" s="101"/>
      <c r="D214" s="53"/>
      <c r="E214" s="84"/>
    </row>
    <row r="215" spans="3:5" ht="15.75" customHeight="1">
      <c r="C215" s="101"/>
      <c r="D215" s="53"/>
      <c r="E215" s="84"/>
    </row>
    <row r="216" spans="3:5" ht="15.75" customHeight="1">
      <c r="C216" s="101"/>
      <c r="D216" s="53"/>
      <c r="E216" s="84"/>
    </row>
    <row r="217" spans="3:5" ht="15.75" customHeight="1">
      <c r="C217" s="101"/>
      <c r="D217" s="53"/>
      <c r="E217" s="84"/>
    </row>
    <row r="218" spans="3:5" ht="15.75" customHeight="1">
      <c r="C218" s="101"/>
      <c r="D218" s="53"/>
      <c r="E218" s="84"/>
    </row>
    <row r="219" spans="3:5" ht="15.75" customHeight="1">
      <c r="C219" s="101"/>
      <c r="D219" s="53"/>
      <c r="E219" s="84"/>
    </row>
    <row r="220" spans="3:5" ht="15.75" customHeight="1">
      <c r="C220" s="101"/>
      <c r="D220" s="53"/>
      <c r="E220" s="84"/>
    </row>
    <row r="221" spans="3:5" ht="15.75" customHeight="1">
      <c r="C221" s="101"/>
      <c r="D221" s="53"/>
      <c r="E221" s="84"/>
    </row>
    <row r="222" spans="3:5" ht="15.75" customHeight="1">
      <c r="C222" s="101"/>
      <c r="D222" s="53"/>
      <c r="E222" s="84"/>
    </row>
    <row r="223" spans="3:5" ht="15.75" customHeight="1">
      <c r="C223" s="101"/>
      <c r="D223" s="53"/>
      <c r="E223" s="84"/>
    </row>
    <row r="224" spans="3:5" ht="15.75" customHeight="1">
      <c r="C224" s="101"/>
      <c r="D224" s="53"/>
      <c r="E224" s="84"/>
    </row>
    <row r="225" spans="3:5" ht="15.75" customHeight="1">
      <c r="C225" s="101"/>
      <c r="D225" s="53"/>
      <c r="E225" s="84"/>
    </row>
    <row r="226" spans="3:5" ht="15.75" customHeight="1">
      <c r="C226" s="101"/>
      <c r="D226" s="53"/>
      <c r="E226" s="84"/>
    </row>
    <row r="227" spans="3:5" ht="15.75" customHeight="1">
      <c r="C227" s="101"/>
      <c r="D227" s="53"/>
      <c r="E227" s="84"/>
    </row>
    <row r="228" spans="3:5" ht="15.75" customHeight="1">
      <c r="C228" s="101"/>
      <c r="D228" s="53"/>
      <c r="E228" s="84"/>
    </row>
    <row r="229" spans="3:5" ht="15.75" customHeight="1">
      <c r="C229" s="101"/>
      <c r="D229" s="53"/>
      <c r="E229" s="84"/>
    </row>
    <row r="230" spans="3:5" ht="15.75" customHeight="1">
      <c r="C230" s="101"/>
      <c r="D230" s="53"/>
      <c r="E230" s="84"/>
    </row>
    <row r="231" spans="3:5" ht="15.75" customHeight="1">
      <c r="C231" s="101"/>
      <c r="D231" s="53"/>
      <c r="E231" s="84"/>
    </row>
    <row r="232" spans="3:5" ht="15.75" customHeight="1">
      <c r="C232" s="101"/>
      <c r="D232" s="53"/>
      <c r="E232" s="84"/>
    </row>
    <row r="233" spans="3:5" ht="15.75" customHeight="1">
      <c r="C233" s="101"/>
      <c r="D233" s="53"/>
      <c r="E233" s="84"/>
    </row>
    <row r="234" spans="3:5" ht="15.75" customHeight="1">
      <c r="C234" s="101"/>
      <c r="D234" s="53"/>
      <c r="E234" s="84"/>
    </row>
    <row r="235" spans="3:5" ht="15.75" customHeight="1">
      <c r="C235" s="101"/>
      <c r="D235" s="53"/>
      <c r="E235" s="84"/>
    </row>
    <row r="236" spans="3:5" ht="15.75" customHeight="1">
      <c r="C236" s="101"/>
      <c r="D236" s="53"/>
      <c r="E236" s="84"/>
    </row>
    <row r="237" spans="3:5" ht="15.75" customHeight="1">
      <c r="C237" s="101"/>
      <c r="D237" s="53"/>
      <c r="E237" s="84"/>
    </row>
    <row r="238" spans="3:5" ht="15.75" customHeight="1">
      <c r="C238" s="101"/>
      <c r="D238" s="53"/>
      <c r="E238" s="84"/>
    </row>
    <row r="239" spans="3:5" ht="15.75" customHeight="1">
      <c r="C239" s="101"/>
      <c r="D239" s="53"/>
      <c r="E239" s="84"/>
    </row>
    <row r="240" spans="3:5" ht="15.75" customHeight="1">
      <c r="C240" s="101"/>
      <c r="D240" s="53"/>
      <c r="E240" s="84"/>
    </row>
    <row r="241" spans="3:5" ht="15.75" customHeight="1">
      <c r="C241" s="101"/>
      <c r="D241" s="53"/>
      <c r="E241" s="84"/>
    </row>
    <row r="242" spans="3:5" ht="15.75" customHeight="1">
      <c r="C242" s="101"/>
      <c r="D242" s="53"/>
      <c r="E242" s="84"/>
    </row>
    <row r="243" spans="3:5" ht="15.75" customHeight="1">
      <c r="C243" s="101"/>
      <c r="D243" s="53"/>
      <c r="E243" s="84"/>
    </row>
    <row r="244" spans="3:5" ht="15.75" customHeight="1">
      <c r="C244" s="101"/>
      <c r="D244" s="53"/>
      <c r="E244" s="84"/>
    </row>
    <row r="245" spans="3:5" ht="15.75" customHeight="1">
      <c r="C245" s="101"/>
      <c r="D245" s="53"/>
      <c r="E245" s="84"/>
    </row>
    <row r="246" spans="3:5" ht="15.75" customHeight="1">
      <c r="C246" s="101"/>
      <c r="D246" s="53"/>
      <c r="E246" s="84"/>
    </row>
    <row r="247" spans="3:5" ht="15.75" customHeight="1">
      <c r="C247" s="101"/>
      <c r="D247" s="53"/>
      <c r="E247" s="84"/>
    </row>
    <row r="248" spans="3:5" ht="15.75" customHeight="1">
      <c r="C248" s="101"/>
      <c r="D248" s="53"/>
      <c r="E248" s="84"/>
    </row>
    <row r="249" spans="3:5" ht="15.75" customHeight="1">
      <c r="C249" s="101"/>
      <c r="D249" s="53"/>
      <c r="E249" s="84"/>
    </row>
    <row r="250" spans="3:5" ht="15.75" customHeight="1">
      <c r="C250" s="101"/>
      <c r="D250" s="53"/>
      <c r="E250" s="84"/>
    </row>
    <row r="251" spans="3:5" ht="15.75" customHeight="1">
      <c r="C251" s="101"/>
      <c r="D251" s="53"/>
      <c r="E251" s="84"/>
    </row>
    <row r="252" spans="3:5" ht="15.75" customHeight="1">
      <c r="C252" s="101"/>
      <c r="D252" s="53"/>
      <c r="E252" s="84"/>
    </row>
    <row r="253" spans="3:5" ht="15.75" customHeight="1">
      <c r="C253" s="101"/>
      <c r="D253" s="53"/>
      <c r="E253" s="84"/>
    </row>
    <row r="254" spans="3:5" ht="15.75" customHeight="1">
      <c r="C254" s="101"/>
      <c r="D254" s="53"/>
      <c r="E254" s="84"/>
    </row>
    <row r="255" spans="3:5" ht="15.75" customHeight="1">
      <c r="C255" s="101"/>
      <c r="D255" s="53"/>
      <c r="E255" s="84"/>
    </row>
    <row r="256" spans="3:5" ht="15.75" customHeight="1">
      <c r="C256" s="101"/>
      <c r="D256" s="53"/>
      <c r="E256" s="84"/>
    </row>
    <row r="257" spans="3:5" ht="15.75" customHeight="1">
      <c r="C257" s="101"/>
      <c r="D257" s="53"/>
      <c r="E257" s="84"/>
    </row>
    <row r="258" spans="3:5" ht="15.75" customHeight="1">
      <c r="C258" s="101"/>
      <c r="D258" s="53"/>
      <c r="E258" s="84"/>
    </row>
    <row r="259" spans="3:5" ht="15.75" customHeight="1">
      <c r="C259" s="101"/>
      <c r="D259" s="53"/>
      <c r="E259" s="84"/>
    </row>
    <row r="260" spans="3:5" ht="15.75" customHeight="1">
      <c r="C260" s="101"/>
      <c r="D260" s="53"/>
      <c r="E260" s="84"/>
    </row>
    <row r="261" spans="3:5" ht="15.75" customHeight="1">
      <c r="C261" s="101"/>
      <c r="D261" s="53"/>
      <c r="E261" s="84"/>
    </row>
    <row r="262" spans="3:5" ht="15.75" customHeight="1">
      <c r="C262" s="101"/>
      <c r="D262" s="53"/>
      <c r="E262" s="84"/>
    </row>
    <row r="263" spans="3:5" ht="15.75" customHeight="1">
      <c r="C263" s="101"/>
      <c r="D263" s="53"/>
      <c r="E263" s="84"/>
    </row>
    <row r="264" spans="3:5" ht="15.75" customHeight="1">
      <c r="C264" s="101"/>
      <c r="D264" s="53"/>
      <c r="E264" s="84"/>
    </row>
    <row r="265" spans="3:5" ht="15.75" customHeight="1">
      <c r="C265" s="101"/>
      <c r="D265" s="53"/>
      <c r="E265" s="84"/>
    </row>
    <row r="266" spans="3:5" ht="15.75" customHeight="1">
      <c r="C266" s="101"/>
      <c r="D266" s="53"/>
      <c r="E266" s="84"/>
    </row>
    <row r="267" spans="3:5" ht="15.75" customHeight="1">
      <c r="C267" s="101"/>
      <c r="D267" s="53"/>
      <c r="E267" s="84"/>
    </row>
    <row r="268" spans="3:5" ht="15.75" customHeight="1">
      <c r="C268" s="101"/>
      <c r="D268" s="53"/>
      <c r="E268" s="84"/>
    </row>
    <row r="269" spans="3:5" ht="15.75" customHeight="1">
      <c r="C269" s="101"/>
      <c r="D269" s="53"/>
      <c r="E269" s="84"/>
    </row>
    <row r="270" spans="3:5" ht="15.75" customHeight="1">
      <c r="C270" s="101"/>
      <c r="D270" s="53"/>
      <c r="E270" s="84"/>
    </row>
    <row r="271" spans="3:5" ht="15.75" customHeight="1">
      <c r="C271" s="101"/>
      <c r="D271" s="53"/>
      <c r="E271" s="84"/>
    </row>
    <row r="272" spans="3:5" ht="15.75" customHeight="1">
      <c r="C272" s="101"/>
      <c r="D272" s="53"/>
      <c r="E272" s="84"/>
    </row>
    <row r="273" spans="3:5" ht="15.75" customHeight="1">
      <c r="C273" s="101"/>
      <c r="D273" s="53"/>
      <c r="E273" s="84"/>
    </row>
    <row r="274" spans="3:5" ht="15.75" customHeight="1">
      <c r="C274" s="101"/>
      <c r="D274" s="53"/>
      <c r="E274" s="84"/>
    </row>
    <row r="275" spans="3:5" ht="15.75" customHeight="1">
      <c r="C275" s="101"/>
      <c r="D275" s="53"/>
      <c r="E275" s="84"/>
    </row>
    <row r="276" spans="3:5" ht="15.75" customHeight="1">
      <c r="C276" s="101"/>
      <c r="D276" s="53"/>
      <c r="E276" s="84"/>
    </row>
    <row r="277" spans="3:5" ht="15.75" customHeight="1">
      <c r="C277" s="101"/>
      <c r="D277" s="53"/>
      <c r="E277" s="84"/>
    </row>
    <row r="278" spans="3:5" ht="15.75" customHeight="1">
      <c r="C278" s="101"/>
      <c r="D278" s="53"/>
      <c r="E278" s="84"/>
    </row>
    <row r="279" spans="3:5" ht="15.75" customHeight="1">
      <c r="C279" s="101"/>
      <c r="D279" s="53"/>
      <c r="E279" s="84"/>
    </row>
    <row r="280" spans="3:5" ht="15.75" customHeight="1">
      <c r="C280" s="101"/>
      <c r="D280" s="53"/>
      <c r="E280" s="84"/>
    </row>
    <row r="281" spans="3:5" ht="15.75" customHeight="1">
      <c r="C281" s="101"/>
      <c r="D281" s="53"/>
      <c r="E281" s="84"/>
    </row>
    <row r="282" spans="3:5" ht="15.75" customHeight="1">
      <c r="C282" s="101"/>
      <c r="D282" s="53"/>
      <c r="E282" s="84"/>
    </row>
    <row r="283" spans="3:5" ht="15.75" customHeight="1">
      <c r="C283" s="101"/>
      <c r="D283" s="53"/>
      <c r="E283" s="84"/>
    </row>
    <row r="284" spans="3:5" ht="15.75" customHeight="1">
      <c r="C284" s="101"/>
      <c r="D284" s="53"/>
      <c r="E284" s="84"/>
    </row>
    <row r="285" spans="3:5" ht="15.75" customHeight="1">
      <c r="C285" s="101"/>
      <c r="D285" s="53"/>
      <c r="E285" s="84"/>
    </row>
    <row r="286" spans="3:5" ht="15.75" customHeight="1">
      <c r="C286" s="101"/>
      <c r="D286" s="53"/>
      <c r="E286" s="84"/>
    </row>
    <row r="287" spans="3:5" ht="15.75" customHeight="1">
      <c r="C287" s="101"/>
      <c r="D287" s="53"/>
      <c r="E287" s="84"/>
    </row>
    <row r="288" spans="3:5" ht="15.75" customHeight="1">
      <c r="C288" s="101"/>
      <c r="D288" s="53"/>
      <c r="E288" s="84"/>
    </row>
    <row r="289" spans="3:5" ht="15.75" customHeight="1">
      <c r="C289" s="101"/>
      <c r="D289" s="53"/>
      <c r="E289" s="84"/>
    </row>
    <row r="290" spans="3:5" ht="15.75" customHeight="1">
      <c r="C290" s="101"/>
      <c r="D290" s="53"/>
      <c r="E290" s="84"/>
    </row>
    <row r="291" spans="3:5" ht="15.75" customHeight="1">
      <c r="C291" s="101"/>
      <c r="D291" s="53"/>
      <c r="E291" s="84"/>
    </row>
    <row r="292" spans="3:5" ht="15.75" customHeight="1">
      <c r="C292" s="101"/>
      <c r="D292" s="53"/>
      <c r="E292" s="84"/>
    </row>
    <row r="293" spans="3:5" ht="15.75" customHeight="1">
      <c r="C293" s="101"/>
      <c r="D293" s="53"/>
      <c r="E293" s="84"/>
    </row>
    <row r="294" spans="3:5" ht="15.75" customHeight="1">
      <c r="C294" s="101"/>
      <c r="D294" s="53"/>
      <c r="E294" s="84"/>
    </row>
    <row r="295" spans="3:5" ht="15.75" customHeight="1">
      <c r="C295" s="101"/>
      <c r="D295" s="53"/>
      <c r="E295" s="84"/>
    </row>
    <row r="296" spans="3:5" ht="15.75" customHeight="1">
      <c r="C296" s="101"/>
      <c r="D296" s="53"/>
      <c r="E296" s="84"/>
    </row>
    <row r="297" spans="3:5" ht="15.75" customHeight="1">
      <c r="C297" s="101"/>
      <c r="D297" s="53"/>
      <c r="E297" s="84"/>
    </row>
    <row r="298" spans="3:5" ht="15.75" customHeight="1">
      <c r="C298" s="101"/>
      <c r="D298" s="53"/>
      <c r="E298" s="84"/>
    </row>
    <row r="299" spans="3:5" ht="15.75" customHeight="1">
      <c r="C299" s="101"/>
      <c r="D299" s="53"/>
      <c r="E299" s="84"/>
    </row>
    <row r="300" spans="3:5" ht="15.75" customHeight="1">
      <c r="C300" s="101"/>
      <c r="D300" s="53"/>
      <c r="E300" s="84"/>
    </row>
    <row r="301" spans="3:5" ht="15.75" customHeight="1">
      <c r="C301" s="101"/>
      <c r="D301" s="53"/>
      <c r="E301" s="84"/>
    </row>
    <row r="302" spans="3:5" ht="15.75" customHeight="1">
      <c r="C302" s="101"/>
      <c r="D302" s="53"/>
      <c r="E302" s="84"/>
    </row>
    <row r="303" spans="3:5" ht="15.75" customHeight="1">
      <c r="C303" s="101"/>
      <c r="D303" s="53"/>
      <c r="E303" s="84"/>
    </row>
    <row r="304" spans="3:5" ht="15.75" customHeight="1">
      <c r="C304" s="101"/>
      <c r="D304" s="53"/>
      <c r="E304" s="84"/>
    </row>
    <row r="305" spans="3:5" ht="15.75" customHeight="1">
      <c r="C305" s="101"/>
      <c r="D305" s="53"/>
      <c r="E305" s="84"/>
    </row>
    <row r="306" spans="3:5" ht="15.75" customHeight="1">
      <c r="C306" s="101"/>
      <c r="D306" s="53"/>
      <c r="E306" s="84"/>
    </row>
    <row r="307" spans="3:5" ht="15.75" customHeight="1">
      <c r="C307" s="101"/>
      <c r="D307" s="53"/>
      <c r="E307" s="84"/>
    </row>
    <row r="308" spans="3:5" ht="15.75" customHeight="1">
      <c r="C308" s="101"/>
      <c r="D308" s="53"/>
      <c r="E308" s="84"/>
    </row>
    <row r="309" spans="3:5" ht="15.75" customHeight="1">
      <c r="C309" s="101"/>
      <c r="D309" s="53"/>
      <c r="E309" s="84"/>
    </row>
    <row r="310" spans="3:5" ht="15.75" customHeight="1">
      <c r="C310" s="101"/>
      <c r="D310" s="53"/>
      <c r="E310" s="84"/>
    </row>
    <row r="311" spans="3:5" ht="15.75" customHeight="1">
      <c r="C311" s="101"/>
      <c r="D311" s="53"/>
      <c r="E311" s="84"/>
    </row>
    <row r="312" spans="3:5" ht="15.75" customHeight="1">
      <c r="C312" s="101"/>
      <c r="D312" s="53"/>
      <c r="E312" s="84"/>
    </row>
    <row r="313" spans="3:5" ht="15.75" customHeight="1">
      <c r="C313" s="101"/>
      <c r="D313" s="53"/>
      <c r="E313" s="84"/>
    </row>
    <row r="314" spans="3:5" ht="15.75" customHeight="1">
      <c r="C314" s="101"/>
      <c r="D314" s="53"/>
      <c r="E314" s="84"/>
    </row>
    <row r="315" spans="3:5" ht="15.75" customHeight="1">
      <c r="C315" s="101"/>
      <c r="D315" s="53"/>
      <c r="E315" s="84"/>
    </row>
    <row r="316" spans="3:5" ht="15.75" customHeight="1">
      <c r="C316" s="101"/>
      <c r="D316" s="53"/>
      <c r="E316" s="84"/>
    </row>
    <row r="317" spans="3:5" ht="15.75" customHeight="1">
      <c r="C317" s="101"/>
      <c r="D317" s="53"/>
      <c r="E317" s="84"/>
    </row>
    <row r="318" spans="3:5" ht="15.75" customHeight="1">
      <c r="C318" s="101"/>
      <c r="D318" s="53"/>
      <c r="E318" s="84"/>
    </row>
    <row r="319" spans="3:5" ht="15.75" customHeight="1">
      <c r="C319" s="101"/>
      <c r="D319" s="53"/>
      <c r="E319" s="84"/>
    </row>
    <row r="320" spans="3:5" ht="15.75" customHeight="1">
      <c r="C320" s="101"/>
      <c r="D320" s="53"/>
      <c r="E320" s="84"/>
    </row>
    <row r="321" spans="3:5" ht="15.75" customHeight="1">
      <c r="C321" s="101"/>
      <c r="D321" s="53"/>
      <c r="E321" s="84"/>
    </row>
    <row r="322" spans="3:5" ht="15.75" customHeight="1">
      <c r="C322" s="101"/>
      <c r="D322" s="53"/>
      <c r="E322" s="84"/>
    </row>
    <row r="323" spans="3:5" ht="15.75" customHeight="1">
      <c r="C323" s="101"/>
      <c r="D323" s="53"/>
      <c r="E323" s="84"/>
    </row>
    <row r="324" spans="3:5" ht="15.75" customHeight="1">
      <c r="C324" s="101"/>
      <c r="D324" s="53"/>
      <c r="E324" s="84"/>
    </row>
    <row r="325" spans="3:5" ht="15.75" customHeight="1">
      <c r="C325" s="101"/>
      <c r="D325" s="53"/>
      <c r="E325" s="84"/>
    </row>
    <row r="326" spans="3:5" ht="15.75" customHeight="1">
      <c r="C326" s="101"/>
      <c r="D326" s="53"/>
      <c r="E326" s="84"/>
    </row>
    <row r="327" spans="3:5" ht="15.75" customHeight="1">
      <c r="C327" s="101"/>
      <c r="D327" s="53"/>
      <c r="E327" s="84"/>
    </row>
    <row r="328" spans="3:5" ht="15.75" customHeight="1">
      <c r="C328" s="101"/>
      <c r="D328" s="53"/>
      <c r="E328" s="84"/>
    </row>
    <row r="329" spans="3:5" ht="15.75" customHeight="1">
      <c r="C329" s="101"/>
      <c r="D329" s="53"/>
      <c r="E329" s="84"/>
    </row>
    <row r="330" spans="3:5" ht="15.75" customHeight="1">
      <c r="C330" s="101"/>
      <c r="D330" s="53"/>
      <c r="E330" s="84"/>
    </row>
    <row r="331" spans="3:5" ht="15.75" customHeight="1">
      <c r="C331" s="101"/>
      <c r="D331" s="53"/>
      <c r="E331" s="84"/>
    </row>
    <row r="332" spans="3:5" ht="15.75" customHeight="1">
      <c r="C332" s="101"/>
      <c r="D332" s="53"/>
      <c r="E332" s="84"/>
    </row>
    <row r="333" spans="3:5" ht="15.75" customHeight="1">
      <c r="C333" s="101"/>
      <c r="D333" s="53"/>
      <c r="E333" s="84"/>
    </row>
    <row r="334" spans="3:5" ht="15.75" customHeight="1">
      <c r="C334" s="101"/>
      <c r="D334" s="53"/>
      <c r="E334" s="84"/>
    </row>
    <row r="335" spans="3:5" ht="15.75" customHeight="1">
      <c r="C335" s="101"/>
      <c r="D335" s="53"/>
      <c r="E335" s="84"/>
    </row>
    <row r="336" spans="3:5" ht="15.75" customHeight="1">
      <c r="C336" s="101"/>
      <c r="D336" s="53"/>
      <c r="E336" s="84"/>
    </row>
    <row r="337" spans="3:5" ht="15.75" customHeight="1">
      <c r="C337" s="101"/>
      <c r="D337" s="53"/>
      <c r="E337" s="84"/>
    </row>
    <row r="338" spans="3:5" ht="15.75" customHeight="1">
      <c r="C338" s="101"/>
      <c r="D338" s="53"/>
      <c r="E338" s="84"/>
    </row>
    <row r="339" spans="3:5" ht="15.75" customHeight="1">
      <c r="C339" s="101"/>
      <c r="D339" s="53"/>
      <c r="E339" s="84"/>
    </row>
    <row r="340" spans="3:5" ht="15.75" customHeight="1">
      <c r="C340" s="101"/>
      <c r="D340" s="53"/>
      <c r="E340" s="84"/>
    </row>
    <row r="341" spans="3:5" ht="15.75" customHeight="1">
      <c r="C341" s="101"/>
      <c r="D341" s="53"/>
      <c r="E341" s="84"/>
    </row>
    <row r="342" spans="3:5" ht="15.75" customHeight="1">
      <c r="C342" s="101"/>
      <c r="D342" s="53"/>
      <c r="E342" s="84"/>
    </row>
    <row r="343" spans="3:5" ht="15.75" customHeight="1">
      <c r="C343" s="101"/>
      <c r="D343" s="53"/>
      <c r="E343" s="84"/>
    </row>
    <row r="344" spans="3:5" ht="15.75" customHeight="1">
      <c r="C344" s="101"/>
      <c r="D344" s="53"/>
      <c r="E344" s="84"/>
    </row>
    <row r="345" spans="3:5" ht="15.75" customHeight="1">
      <c r="C345" s="101"/>
      <c r="D345" s="53"/>
      <c r="E345" s="84"/>
    </row>
    <row r="346" spans="3:5" ht="15.75" customHeight="1">
      <c r="C346" s="101"/>
      <c r="D346" s="53"/>
      <c r="E346" s="84"/>
    </row>
    <row r="347" spans="3:5" ht="15.75" customHeight="1">
      <c r="C347" s="101"/>
      <c r="D347" s="53"/>
      <c r="E347" s="84"/>
    </row>
    <row r="348" spans="3:5" ht="15.75" customHeight="1">
      <c r="C348" s="101"/>
      <c r="D348" s="53"/>
      <c r="E348" s="84"/>
    </row>
    <row r="349" spans="3:5" ht="15.75" customHeight="1">
      <c r="C349" s="101"/>
      <c r="D349" s="53"/>
      <c r="E349" s="84"/>
    </row>
    <row r="350" spans="3:5" ht="15.75" customHeight="1">
      <c r="C350" s="101"/>
      <c r="D350" s="53"/>
      <c r="E350" s="84"/>
    </row>
    <row r="351" spans="3:5" ht="15.75" customHeight="1">
      <c r="C351" s="101"/>
      <c r="D351" s="53"/>
      <c r="E351" s="84"/>
    </row>
    <row r="352" spans="3:5" ht="15.75" customHeight="1">
      <c r="C352" s="101"/>
      <c r="D352" s="53"/>
      <c r="E352" s="84"/>
    </row>
    <row r="353" spans="3:5" ht="15.75" customHeight="1">
      <c r="C353" s="101"/>
      <c r="D353" s="53"/>
      <c r="E353" s="84"/>
    </row>
    <row r="354" spans="3:5" ht="15.75" customHeight="1">
      <c r="C354" s="101"/>
      <c r="D354" s="53"/>
      <c r="E354" s="84"/>
    </row>
    <row r="355" spans="3:5" ht="15.75" customHeight="1">
      <c r="C355" s="101"/>
      <c r="D355" s="53"/>
      <c r="E355" s="84"/>
    </row>
    <row r="356" spans="3:5" ht="15.75" customHeight="1">
      <c r="C356" s="101"/>
      <c r="D356" s="53"/>
      <c r="E356" s="84"/>
    </row>
    <row r="357" spans="3:5" ht="15.75" customHeight="1">
      <c r="C357" s="101"/>
      <c r="D357" s="53"/>
      <c r="E357" s="84"/>
    </row>
    <row r="358" spans="3:5" ht="15.75" customHeight="1">
      <c r="C358" s="101"/>
      <c r="D358" s="53"/>
      <c r="E358" s="84"/>
    </row>
    <row r="359" spans="3:5" ht="15.75" customHeight="1">
      <c r="C359" s="101"/>
      <c r="D359" s="53"/>
      <c r="E359" s="84"/>
    </row>
    <row r="360" spans="3:5" ht="15.75" customHeight="1">
      <c r="C360" s="101"/>
      <c r="D360" s="53"/>
      <c r="E360" s="84"/>
    </row>
    <row r="361" spans="3:5" ht="15.75" customHeight="1">
      <c r="C361" s="101"/>
      <c r="D361" s="53"/>
      <c r="E361" s="84"/>
    </row>
    <row r="362" spans="3:5" ht="15.75" customHeight="1">
      <c r="C362" s="101"/>
      <c r="D362" s="53"/>
      <c r="E362" s="84"/>
    </row>
    <row r="363" spans="3:5" ht="15.75" customHeight="1">
      <c r="C363" s="101"/>
      <c r="D363" s="53"/>
      <c r="E363" s="84"/>
    </row>
    <row r="364" spans="3:5" ht="15.75" customHeight="1">
      <c r="C364" s="101"/>
      <c r="D364" s="53"/>
      <c r="E364" s="84"/>
    </row>
    <row r="365" spans="3:5" ht="15.75" customHeight="1">
      <c r="C365" s="101"/>
      <c r="D365" s="53"/>
      <c r="E365" s="84"/>
    </row>
    <row r="366" spans="3:5" ht="15.75" customHeight="1">
      <c r="C366" s="101"/>
      <c r="D366" s="53"/>
      <c r="E366" s="84"/>
    </row>
    <row r="367" spans="3:5" ht="15.75" customHeight="1">
      <c r="C367" s="101"/>
      <c r="D367" s="53"/>
      <c r="E367" s="84"/>
    </row>
    <row r="368" spans="3:5" ht="15.75" customHeight="1">
      <c r="C368" s="101"/>
      <c r="D368" s="53"/>
      <c r="E368" s="84"/>
    </row>
    <row r="369" spans="3:5" ht="15.75" customHeight="1">
      <c r="C369" s="101"/>
      <c r="D369" s="53"/>
      <c r="E369" s="84"/>
    </row>
    <row r="370" spans="3:5" ht="15.75" customHeight="1">
      <c r="C370" s="101"/>
      <c r="D370" s="53"/>
      <c r="E370" s="84"/>
    </row>
    <row r="371" spans="3:5" ht="15.75" customHeight="1">
      <c r="C371" s="101"/>
      <c r="D371" s="53"/>
      <c r="E371" s="84"/>
    </row>
    <row r="372" spans="3:5" ht="15.75" customHeight="1">
      <c r="C372" s="101"/>
      <c r="D372" s="53"/>
      <c r="E372" s="84"/>
    </row>
    <row r="373" spans="3:5" ht="15.75" customHeight="1">
      <c r="C373" s="101"/>
      <c r="D373" s="53"/>
      <c r="E373" s="84"/>
    </row>
    <row r="374" spans="3:5" ht="15.75" customHeight="1">
      <c r="C374" s="101"/>
      <c r="D374" s="53"/>
      <c r="E374" s="84"/>
    </row>
    <row r="375" spans="3:5" ht="15.75" customHeight="1">
      <c r="C375" s="101"/>
      <c r="D375" s="53"/>
      <c r="E375" s="84"/>
    </row>
    <row r="376" spans="3:5" ht="15.75" customHeight="1">
      <c r="C376" s="101"/>
      <c r="D376" s="53"/>
      <c r="E376" s="84"/>
    </row>
    <row r="377" spans="3:5" ht="15.75" customHeight="1">
      <c r="C377" s="101"/>
      <c r="D377" s="53"/>
      <c r="E377" s="84"/>
    </row>
    <row r="378" spans="3:5" ht="15.75" customHeight="1">
      <c r="C378" s="101"/>
      <c r="D378" s="53"/>
      <c r="E378" s="84"/>
    </row>
    <row r="379" spans="3:5" ht="15.75" customHeight="1">
      <c r="C379" s="101"/>
      <c r="D379" s="53"/>
      <c r="E379" s="84"/>
    </row>
    <row r="380" spans="3:5" ht="15.75" customHeight="1">
      <c r="C380" s="101"/>
      <c r="D380" s="53"/>
      <c r="E380" s="84"/>
    </row>
    <row r="381" spans="3:5" ht="15.75" customHeight="1">
      <c r="C381" s="101"/>
      <c r="D381" s="53"/>
      <c r="E381" s="84"/>
    </row>
    <row r="382" spans="3:5" ht="15.75" customHeight="1">
      <c r="C382" s="101"/>
      <c r="D382" s="53"/>
      <c r="E382" s="84"/>
    </row>
    <row r="383" spans="3:5" ht="15.75" customHeight="1">
      <c r="C383" s="101"/>
      <c r="D383" s="53"/>
      <c r="E383" s="84"/>
    </row>
    <row r="384" spans="3:5" ht="15.75" customHeight="1">
      <c r="C384" s="101"/>
      <c r="D384" s="53"/>
      <c r="E384" s="84"/>
    </row>
    <row r="385" spans="3:5" ht="15.75" customHeight="1">
      <c r="C385" s="101"/>
      <c r="D385" s="53"/>
      <c r="E385" s="84"/>
    </row>
    <row r="386" spans="3:5" ht="15.75" customHeight="1">
      <c r="C386" s="101"/>
      <c r="D386" s="53"/>
      <c r="E386" s="84"/>
    </row>
    <row r="387" spans="3:5" ht="15.75" customHeight="1">
      <c r="C387" s="101"/>
      <c r="D387" s="53"/>
      <c r="E387" s="84"/>
    </row>
    <row r="388" spans="3:5" ht="15.75" customHeight="1">
      <c r="C388" s="101"/>
      <c r="D388" s="53"/>
      <c r="E388" s="84"/>
    </row>
    <row r="389" spans="3:5" ht="15.75" customHeight="1">
      <c r="C389" s="101"/>
      <c r="D389" s="53"/>
      <c r="E389" s="84"/>
    </row>
    <row r="390" spans="3:5" ht="15.75" customHeight="1">
      <c r="C390" s="101"/>
      <c r="D390" s="53"/>
      <c r="E390" s="84"/>
    </row>
    <row r="391" spans="3:5" ht="15.75" customHeight="1">
      <c r="C391" s="101"/>
      <c r="D391" s="53"/>
      <c r="E391" s="84"/>
    </row>
    <row r="392" spans="3:5" ht="15.75" customHeight="1">
      <c r="C392" s="101"/>
      <c r="D392" s="53"/>
      <c r="E392" s="84"/>
    </row>
    <row r="393" spans="3:5" ht="15.75" customHeight="1">
      <c r="C393" s="101"/>
      <c r="D393" s="53"/>
      <c r="E393" s="84"/>
    </row>
    <row r="394" spans="3:5" ht="15.75" customHeight="1">
      <c r="C394" s="101"/>
      <c r="D394" s="53"/>
      <c r="E394" s="84"/>
    </row>
    <row r="395" spans="3:5" ht="15.75" customHeight="1">
      <c r="C395" s="101"/>
      <c r="D395" s="53"/>
      <c r="E395" s="84"/>
    </row>
    <row r="396" spans="3:5" ht="15.75" customHeight="1">
      <c r="C396" s="101"/>
      <c r="D396" s="53"/>
      <c r="E396" s="84"/>
    </row>
    <row r="397" spans="3:5" ht="15.75" customHeight="1">
      <c r="C397" s="101"/>
      <c r="D397" s="53"/>
      <c r="E397" s="84"/>
    </row>
    <row r="398" spans="3:5" ht="15.75" customHeight="1">
      <c r="C398" s="101"/>
      <c r="D398" s="53"/>
      <c r="E398" s="84"/>
    </row>
    <row r="399" spans="3:5" ht="15.75" customHeight="1">
      <c r="C399" s="101"/>
      <c r="D399" s="53"/>
      <c r="E399" s="84"/>
    </row>
    <row r="400" spans="3:5" ht="15.75" customHeight="1">
      <c r="C400" s="101"/>
      <c r="D400" s="53"/>
      <c r="E400" s="84"/>
    </row>
    <row r="401" spans="3:5" ht="15.75" customHeight="1">
      <c r="C401" s="101"/>
      <c r="D401" s="53"/>
      <c r="E401" s="84"/>
    </row>
    <row r="402" spans="3:5" ht="15.75" customHeight="1">
      <c r="C402" s="101"/>
      <c r="D402" s="53"/>
      <c r="E402" s="84"/>
    </row>
    <row r="403" spans="3:5" ht="15.75" customHeight="1">
      <c r="C403" s="101"/>
      <c r="D403" s="53"/>
      <c r="E403" s="84"/>
    </row>
    <row r="404" spans="3:5" ht="15.75" customHeight="1">
      <c r="C404" s="101"/>
      <c r="D404" s="53"/>
      <c r="E404" s="84"/>
    </row>
    <row r="405" spans="3:5" ht="15.75" customHeight="1">
      <c r="C405" s="101"/>
      <c r="D405" s="53"/>
      <c r="E405" s="84"/>
    </row>
    <row r="406" spans="3:5" ht="15.75" customHeight="1">
      <c r="C406" s="101"/>
      <c r="D406" s="53"/>
      <c r="E406" s="84"/>
    </row>
    <row r="407" spans="3:5" ht="15.75" customHeight="1">
      <c r="C407" s="101"/>
      <c r="D407" s="53"/>
      <c r="E407" s="84"/>
    </row>
    <row r="408" spans="3:5" ht="15.75" customHeight="1">
      <c r="C408" s="101"/>
      <c r="D408" s="53"/>
      <c r="E408" s="84"/>
    </row>
    <row r="409" spans="3:5" ht="15.75" customHeight="1">
      <c r="C409" s="101"/>
      <c r="D409" s="53"/>
      <c r="E409" s="84"/>
    </row>
    <row r="410" spans="3:5" ht="15.75" customHeight="1">
      <c r="C410" s="101"/>
      <c r="D410" s="53"/>
      <c r="E410" s="84"/>
    </row>
    <row r="411" spans="3:5" ht="15.75" customHeight="1">
      <c r="C411" s="101"/>
      <c r="D411" s="53"/>
      <c r="E411" s="84"/>
    </row>
    <row r="412" spans="3:5" ht="15.75" customHeight="1">
      <c r="C412" s="101"/>
      <c r="D412" s="53"/>
      <c r="E412" s="84"/>
    </row>
    <row r="413" spans="3:5" ht="15.75" customHeight="1">
      <c r="C413" s="101"/>
      <c r="D413" s="53"/>
      <c r="E413" s="84"/>
    </row>
    <row r="414" spans="3:5" ht="15.75" customHeight="1">
      <c r="C414" s="101"/>
      <c r="D414" s="53"/>
      <c r="E414" s="84"/>
    </row>
    <row r="415" spans="3:5" ht="15.75" customHeight="1">
      <c r="C415" s="101"/>
      <c r="D415" s="53"/>
      <c r="E415" s="84"/>
    </row>
    <row r="416" spans="3:5" ht="15.75" customHeight="1">
      <c r="C416" s="101"/>
      <c r="D416" s="53"/>
      <c r="E416" s="84"/>
    </row>
    <row r="417" spans="3:5" ht="15.75" customHeight="1">
      <c r="C417" s="101"/>
      <c r="D417" s="53"/>
      <c r="E417" s="84"/>
    </row>
    <row r="418" spans="3:5" ht="15.75" customHeight="1">
      <c r="C418" s="101"/>
      <c r="D418" s="53"/>
      <c r="E418" s="84"/>
    </row>
    <row r="419" spans="3:5" ht="15.75" customHeight="1">
      <c r="C419" s="101"/>
      <c r="D419" s="53"/>
      <c r="E419" s="84"/>
    </row>
    <row r="420" spans="3:5" ht="15.75" customHeight="1">
      <c r="C420" s="101"/>
      <c r="D420" s="53"/>
      <c r="E420" s="84"/>
    </row>
    <row r="421" spans="3:5" ht="15.75" customHeight="1">
      <c r="C421" s="101"/>
      <c r="D421" s="53"/>
      <c r="E421" s="84"/>
    </row>
    <row r="422" spans="3:5" ht="15.75" customHeight="1">
      <c r="C422" s="101"/>
      <c r="D422" s="53"/>
      <c r="E422" s="84"/>
    </row>
    <row r="423" spans="3:5" ht="15.75" customHeight="1">
      <c r="C423" s="101"/>
      <c r="D423" s="53"/>
      <c r="E423" s="84"/>
    </row>
    <row r="424" spans="3:5" ht="15.75" customHeight="1">
      <c r="C424" s="101"/>
      <c r="D424" s="53"/>
      <c r="E424" s="84"/>
    </row>
    <row r="425" spans="3:5" ht="15.75" customHeight="1">
      <c r="C425" s="101"/>
      <c r="D425" s="53"/>
      <c r="E425" s="84"/>
    </row>
    <row r="426" spans="3:5" ht="15.75" customHeight="1">
      <c r="C426" s="101"/>
      <c r="D426" s="53"/>
      <c r="E426" s="84"/>
    </row>
    <row r="427" spans="3:5" ht="15.75" customHeight="1">
      <c r="C427" s="101"/>
      <c r="D427" s="53"/>
      <c r="E427" s="84"/>
    </row>
    <row r="428" spans="3:5" ht="15.75" customHeight="1">
      <c r="C428" s="101"/>
      <c r="D428" s="53"/>
      <c r="E428" s="84"/>
    </row>
    <row r="429" spans="3:5" ht="15.75" customHeight="1">
      <c r="C429" s="101"/>
      <c r="D429" s="53"/>
      <c r="E429" s="84"/>
    </row>
    <row r="430" spans="3:5" ht="15.75" customHeight="1">
      <c r="C430" s="101"/>
      <c r="D430" s="53"/>
      <c r="E430" s="84"/>
    </row>
    <row r="431" spans="3:5" ht="15.75" customHeight="1">
      <c r="C431" s="101"/>
      <c r="D431" s="53"/>
      <c r="E431" s="84"/>
    </row>
    <row r="432" spans="3:5" ht="15.75" customHeight="1">
      <c r="C432" s="101"/>
      <c r="D432" s="53"/>
      <c r="E432" s="84"/>
    </row>
    <row r="433" spans="3:5" ht="15.75" customHeight="1">
      <c r="C433" s="101"/>
      <c r="D433" s="53"/>
      <c r="E433" s="84"/>
    </row>
    <row r="434" spans="3:5" ht="15.75" customHeight="1">
      <c r="C434" s="101"/>
      <c r="D434" s="53"/>
      <c r="E434" s="84"/>
    </row>
    <row r="435" spans="3:5" ht="15.75" customHeight="1">
      <c r="C435" s="101"/>
      <c r="D435" s="53"/>
      <c r="E435" s="84"/>
    </row>
    <row r="436" spans="3:5" ht="15.75" customHeight="1">
      <c r="C436" s="101"/>
      <c r="D436" s="53"/>
      <c r="E436" s="84"/>
    </row>
    <row r="437" spans="3:5" ht="15.75" customHeight="1">
      <c r="C437" s="101"/>
      <c r="D437" s="53"/>
      <c r="E437" s="84"/>
    </row>
    <row r="438" spans="3:5" ht="15.75" customHeight="1">
      <c r="C438" s="101"/>
      <c r="D438" s="53"/>
      <c r="E438" s="84"/>
    </row>
    <row r="439" spans="3:5" ht="15.75" customHeight="1">
      <c r="C439" s="101"/>
      <c r="D439" s="53"/>
      <c r="E439" s="84"/>
    </row>
    <row r="440" spans="3:5" ht="15.75" customHeight="1">
      <c r="C440" s="101"/>
      <c r="D440" s="53"/>
      <c r="E440" s="84"/>
    </row>
    <row r="441" spans="3:5" ht="15.75" customHeight="1">
      <c r="C441" s="101"/>
      <c r="D441" s="53"/>
      <c r="E441" s="84"/>
    </row>
    <row r="442" spans="3:5" ht="15.75" customHeight="1">
      <c r="C442" s="101"/>
      <c r="D442" s="53"/>
      <c r="E442" s="84"/>
    </row>
    <row r="443" spans="3:5" ht="15.75" customHeight="1">
      <c r="C443" s="101"/>
      <c r="D443" s="53"/>
      <c r="E443" s="84"/>
    </row>
    <row r="444" spans="3:5" ht="15.75" customHeight="1">
      <c r="C444" s="101"/>
      <c r="D444" s="53"/>
      <c r="E444" s="84"/>
    </row>
    <row r="445" spans="3:5" ht="15.75" customHeight="1">
      <c r="C445" s="101"/>
      <c r="D445" s="53"/>
      <c r="E445" s="84"/>
    </row>
    <row r="446" spans="3:5" ht="15.75" customHeight="1">
      <c r="C446" s="101"/>
      <c r="D446" s="53"/>
      <c r="E446" s="84"/>
    </row>
    <row r="447" spans="3:5" ht="15.75" customHeight="1">
      <c r="C447" s="101"/>
      <c r="D447" s="53"/>
      <c r="E447" s="84"/>
    </row>
    <row r="448" spans="3:5" ht="15.75" customHeight="1">
      <c r="C448" s="101"/>
      <c r="D448" s="53"/>
      <c r="E448" s="84"/>
    </row>
    <row r="449" spans="3:5" ht="15.75" customHeight="1">
      <c r="C449" s="101"/>
      <c r="D449" s="53"/>
      <c r="E449" s="84"/>
    </row>
    <row r="450" spans="3:5" ht="15.75" customHeight="1">
      <c r="C450" s="101"/>
      <c r="D450" s="53"/>
      <c r="E450" s="84"/>
    </row>
    <row r="451" spans="3:5" ht="15.75" customHeight="1">
      <c r="C451" s="101"/>
      <c r="D451" s="53"/>
      <c r="E451" s="84"/>
    </row>
    <row r="452" spans="3:5" ht="15.75" customHeight="1">
      <c r="C452" s="101"/>
      <c r="D452" s="53"/>
      <c r="E452" s="84"/>
    </row>
    <row r="453" spans="3:5" ht="15.75" customHeight="1">
      <c r="C453" s="101"/>
      <c r="D453" s="53"/>
      <c r="E453" s="84"/>
    </row>
    <row r="454" spans="3:5" ht="15.75" customHeight="1">
      <c r="C454" s="101"/>
      <c r="D454" s="53"/>
      <c r="E454" s="84"/>
    </row>
    <row r="455" spans="3:5" ht="15.75" customHeight="1">
      <c r="C455" s="101"/>
      <c r="D455" s="53"/>
      <c r="E455" s="84"/>
    </row>
    <row r="456" spans="3:5" ht="15.75" customHeight="1">
      <c r="C456" s="101"/>
      <c r="D456" s="53"/>
      <c r="E456" s="84"/>
    </row>
    <row r="457" spans="3:5" ht="15.75" customHeight="1">
      <c r="C457" s="101"/>
      <c r="D457" s="53"/>
      <c r="E457" s="84"/>
    </row>
    <row r="458" spans="3:5" ht="15.75" customHeight="1">
      <c r="C458" s="101"/>
      <c r="D458" s="53"/>
      <c r="E458" s="84"/>
    </row>
    <row r="459" spans="3:5" ht="15.75" customHeight="1">
      <c r="C459" s="101"/>
      <c r="D459" s="53"/>
      <c r="E459" s="84"/>
    </row>
    <row r="460" spans="3:5" ht="15.75" customHeight="1">
      <c r="C460" s="101"/>
      <c r="D460" s="53"/>
      <c r="E460" s="84"/>
    </row>
    <row r="461" spans="3:5" ht="15.75" customHeight="1">
      <c r="C461" s="101"/>
      <c r="D461" s="53"/>
      <c r="E461" s="84"/>
    </row>
    <row r="462" spans="3:5" ht="15.75" customHeight="1">
      <c r="C462" s="101"/>
      <c r="D462" s="53"/>
      <c r="E462" s="84"/>
    </row>
    <row r="463" spans="3:5" ht="15.75" customHeight="1">
      <c r="C463" s="101"/>
      <c r="D463" s="53"/>
      <c r="E463" s="84"/>
    </row>
    <row r="464" spans="3:5" ht="15.75" customHeight="1">
      <c r="C464" s="101"/>
      <c r="D464" s="53"/>
      <c r="E464" s="84"/>
    </row>
    <row r="465" spans="3:5" ht="15.75" customHeight="1">
      <c r="C465" s="101"/>
      <c r="D465" s="53"/>
      <c r="E465" s="84"/>
    </row>
    <row r="466" spans="3:5" ht="15.75" customHeight="1">
      <c r="C466" s="101"/>
      <c r="D466" s="53"/>
      <c r="E466" s="84"/>
    </row>
    <row r="467" spans="3:5" ht="15.75" customHeight="1">
      <c r="C467" s="101"/>
      <c r="D467" s="53"/>
      <c r="E467" s="84"/>
    </row>
    <row r="468" spans="3:5" ht="15.75" customHeight="1">
      <c r="C468" s="101"/>
      <c r="D468" s="53"/>
      <c r="E468" s="84"/>
    </row>
    <row r="469" spans="3:5" ht="15.75" customHeight="1">
      <c r="C469" s="101"/>
      <c r="D469" s="53"/>
      <c r="E469" s="84"/>
    </row>
    <row r="470" spans="3:5" ht="15.75" customHeight="1">
      <c r="C470" s="101"/>
      <c r="D470" s="53"/>
      <c r="E470" s="84"/>
    </row>
    <row r="471" spans="3:5" ht="15.75" customHeight="1">
      <c r="C471" s="101"/>
      <c r="D471" s="53"/>
      <c r="E471" s="84"/>
    </row>
    <row r="472" spans="3:5" ht="15.75" customHeight="1">
      <c r="C472" s="101"/>
      <c r="D472" s="53"/>
      <c r="E472" s="84"/>
    </row>
    <row r="473" spans="3:5" ht="15.75" customHeight="1">
      <c r="C473" s="101"/>
      <c r="D473" s="53"/>
      <c r="E473" s="84"/>
    </row>
    <row r="474" spans="3:5" ht="15.75" customHeight="1">
      <c r="C474" s="101"/>
      <c r="D474" s="53"/>
      <c r="E474" s="84"/>
    </row>
    <row r="475" spans="3:5" ht="15.75" customHeight="1">
      <c r="C475" s="101"/>
      <c r="D475" s="53"/>
      <c r="E475" s="84"/>
    </row>
    <row r="476" spans="3:5" ht="15.75" customHeight="1">
      <c r="C476" s="101"/>
      <c r="D476" s="53"/>
      <c r="E476" s="84"/>
    </row>
    <row r="477" spans="3:5" ht="15.75" customHeight="1">
      <c r="C477" s="101"/>
      <c r="D477" s="53"/>
      <c r="E477" s="84"/>
    </row>
    <row r="478" spans="3:5" ht="15.75" customHeight="1">
      <c r="C478" s="101"/>
      <c r="D478" s="53"/>
      <c r="E478" s="84"/>
    </row>
    <row r="479" spans="3:5" ht="15.75" customHeight="1">
      <c r="C479" s="101"/>
      <c r="D479" s="53"/>
      <c r="E479" s="84"/>
    </row>
    <row r="480" spans="3:5" ht="15.75" customHeight="1">
      <c r="C480" s="101"/>
      <c r="D480" s="53"/>
      <c r="E480" s="84"/>
    </row>
    <row r="481" spans="3:5" ht="15.75" customHeight="1">
      <c r="C481" s="101"/>
      <c r="D481" s="53"/>
      <c r="E481" s="84"/>
    </row>
    <row r="482" spans="3:5" ht="15.75" customHeight="1">
      <c r="C482" s="101"/>
      <c r="D482" s="53"/>
      <c r="E482" s="84"/>
    </row>
    <row r="483" spans="3:5" ht="15.75" customHeight="1">
      <c r="C483" s="101"/>
      <c r="D483" s="53"/>
      <c r="E483" s="84"/>
    </row>
    <row r="484" spans="3:5" ht="15.75" customHeight="1">
      <c r="C484" s="101"/>
      <c r="D484" s="53"/>
      <c r="E484" s="84"/>
    </row>
    <row r="485" spans="3:5" ht="15.75" customHeight="1">
      <c r="C485" s="101"/>
      <c r="D485" s="53"/>
      <c r="E485" s="84"/>
    </row>
    <row r="486" spans="3:5" ht="15.75" customHeight="1">
      <c r="C486" s="101"/>
      <c r="D486" s="53"/>
      <c r="E486" s="84"/>
    </row>
    <row r="487" spans="3:5" ht="15.75" customHeight="1">
      <c r="C487" s="101"/>
      <c r="D487" s="53"/>
      <c r="E487" s="84"/>
    </row>
    <row r="488" spans="3:5" ht="15.75" customHeight="1">
      <c r="C488" s="101"/>
      <c r="D488" s="53"/>
      <c r="E488" s="84"/>
    </row>
    <row r="489" spans="3:5" ht="15.75" customHeight="1">
      <c r="C489" s="101"/>
      <c r="D489" s="53"/>
      <c r="E489" s="84"/>
    </row>
    <row r="490" spans="3:5" ht="15.75" customHeight="1">
      <c r="C490" s="101"/>
      <c r="D490" s="53"/>
      <c r="E490" s="84"/>
    </row>
    <row r="491" spans="3:5" ht="15.75" customHeight="1">
      <c r="C491" s="101"/>
      <c r="D491" s="53"/>
      <c r="E491" s="84"/>
    </row>
    <row r="492" spans="3:5" ht="15.75" customHeight="1">
      <c r="C492" s="101"/>
      <c r="D492" s="53"/>
      <c r="E492" s="84"/>
    </row>
    <row r="493" spans="3:5" ht="15.75" customHeight="1">
      <c r="C493" s="101"/>
      <c r="D493" s="53"/>
      <c r="E493" s="84"/>
    </row>
    <row r="494" spans="3:5" ht="15.75" customHeight="1">
      <c r="C494" s="101"/>
      <c r="D494" s="53"/>
      <c r="E494" s="84"/>
    </row>
    <row r="495" spans="3:5" ht="15.75" customHeight="1">
      <c r="C495" s="101"/>
      <c r="D495" s="53"/>
      <c r="E495" s="84"/>
    </row>
    <row r="496" spans="3:5" ht="15.75" customHeight="1">
      <c r="C496" s="101"/>
      <c r="D496" s="53"/>
      <c r="E496" s="84"/>
    </row>
    <row r="497" spans="3:5" ht="15.75" customHeight="1">
      <c r="C497" s="101"/>
      <c r="D497" s="53"/>
      <c r="E497" s="84"/>
    </row>
    <row r="498" spans="3:5" ht="15.75" customHeight="1">
      <c r="C498" s="101"/>
      <c r="D498" s="53"/>
      <c r="E498" s="84"/>
    </row>
    <row r="499" spans="3:5" ht="15.75" customHeight="1">
      <c r="C499" s="101"/>
      <c r="D499" s="53"/>
      <c r="E499" s="84"/>
    </row>
    <row r="500" spans="3:5" ht="15.75" customHeight="1">
      <c r="C500" s="101"/>
      <c r="D500" s="53"/>
      <c r="E500" s="84"/>
    </row>
    <row r="501" spans="3:5" ht="15.75" customHeight="1">
      <c r="C501" s="101"/>
      <c r="D501" s="53"/>
      <c r="E501" s="84"/>
    </row>
    <row r="502" spans="3:5" ht="15.75" customHeight="1">
      <c r="C502" s="101"/>
      <c r="D502" s="53"/>
      <c r="E502" s="84"/>
    </row>
    <row r="503" spans="3:5" ht="15.75" customHeight="1">
      <c r="C503" s="101"/>
      <c r="D503" s="53"/>
      <c r="E503" s="84"/>
    </row>
    <row r="504" spans="3:5" ht="15.75" customHeight="1">
      <c r="C504" s="101"/>
      <c r="D504" s="53"/>
      <c r="E504" s="84"/>
    </row>
    <row r="505" spans="3:5" ht="15.75" customHeight="1">
      <c r="C505" s="101"/>
      <c r="D505" s="53"/>
      <c r="E505" s="84"/>
    </row>
    <row r="506" spans="3:5" ht="15.75" customHeight="1">
      <c r="C506" s="101"/>
      <c r="D506" s="53"/>
      <c r="E506" s="84"/>
    </row>
    <row r="507" spans="3:5" ht="15.75" customHeight="1">
      <c r="C507" s="101"/>
      <c r="D507" s="53"/>
      <c r="E507" s="84"/>
    </row>
    <row r="508" spans="3:5" ht="15.75" customHeight="1">
      <c r="C508" s="101"/>
      <c r="D508" s="53"/>
      <c r="E508" s="84"/>
    </row>
    <row r="509" spans="3:5" ht="15.75" customHeight="1">
      <c r="C509" s="101"/>
      <c r="D509" s="53"/>
      <c r="E509" s="84"/>
    </row>
    <row r="510" spans="3:5" ht="15.75" customHeight="1">
      <c r="C510" s="101"/>
      <c r="D510" s="53"/>
      <c r="E510" s="84"/>
    </row>
    <row r="511" spans="3:5" ht="15.75" customHeight="1">
      <c r="C511" s="101"/>
      <c r="D511" s="53"/>
      <c r="E511" s="84"/>
    </row>
    <row r="512" spans="3:5" ht="15.75" customHeight="1">
      <c r="C512" s="101"/>
      <c r="D512" s="53"/>
      <c r="E512" s="84"/>
    </row>
    <row r="513" spans="3:5" ht="15.75" customHeight="1">
      <c r="C513" s="101"/>
      <c r="D513" s="53"/>
      <c r="E513" s="84"/>
    </row>
    <row r="514" spans="3:5" ht="15.75" customHeight="1">
      <c r="C514" s="101"/>
      <c r="D514" s="53"/>
      <c r="E514" s="84"/>
    </row>
    <row r="515" spans="3:5" ht="15.75" customHeight="1">
      <c r="C515" s="101"/>
      <c r="D515" s="53"/>
      <c r="E515" s="84"/>
    </row>
    <row r="516" spans="3:5" ht="15.75" customHeight="1">
      <c r="C516" s="101"/>
      <c r="D516" s="53"/>
      <c r="E516" s="84"/>
    </row>
    <row r="517" spans="3:5" ht="15.75" customHeight="1">
      <c r="C517" s="101"/>
      <c r="D517" s="53"/>
      <c r="E517" s="84"/>
    </row>
    <row r="518" spans="3:5" ht="15.75" customHeight="1">
      <c r="C518" s="101"/>
      <c r="D518" s="53"/>
      <c r="E518" s="84"/>
    </row>
    <row r="519" spans="3:5" ht="15.75" customHeight="1">
      <c r="C519" s="101"/>
      <c r="D519" s="53"/>
      <c r="E519" s="84"/>
    </row>
    <row r="520" spans="3:5" ht="15.75" customHeight="1">
      <c r="C520" s="101"/>
      <c r="D520" s="53"/>
      <c r="E520" s="84"/>
    </row>
    <row r="521" spans="3:5" ht="15.75" customHeight="1">
      <c r="C521" s="101"/>
      <c r="D521" s="53"/>
      <c r="E521" s="84"/>
    </row>
    <row r="522" spans="3:5" ht="15.75" customHeight="1">
      <c r="C522" s="101"/>
      <c r="D522" s="53"/>
      <c r="E522" s="84"/>
    </row>
    <row r="523" spans="3:5" ht="15.75" customHeight="1">
      <c r="C523" s="101"/>
      <c r="D523" s="53"/>
      <c r="E523" s="84"/>
    </row>
    <row r="524" spans="3:5" ht="15.75" customHeight="1">
      <c r="C524" s="101"/>
      <c r="D524" s="53"/>
      <c r="E524" s="84"/>
    </row>
    <row r="525" spans="3:5" ht="15.75" customHeight="1">
      <c r="C525" s="101"/>
      <c r="D525" s="53"/>
      <c r="E525" s="84"/>
    </row>
    <row r="526" spans="3:5" ht="15.75" customHeight="1">
      <c r="C526" s="101"/>
      <c r="D526" s="53"/>
      <c r="E526" s="84"/>
    </row>
    <row r="527" spans="3:5" ht="15.75" customHeight="1">
      <c r="C527" s="101"/>
      <c r="D527" s="53"/>
      <c r="E527" s="84"/>
    </row>
    <row r="528" spans="3:5" ht="15.75" customHeight="1">
      <c r="C528" s="101"/>
      <c r="D528" s="53"/>
      <c r="E528" s="84"/>
    </row>
    <row r="529" spans="3:5" ht="15.75" customHeight="1">
      <c r="C529" s="101"/>
      <c r="D529" s="53"/>
      <c r="E529" s="84"/>
    </row>
    <row r="530" spans="3:5" ht="15.75" customHeight="1">
      <c r="C530" s="101"/>
      <c r="D530" s="53"/>
      <c r="E530" s="84"/>
    </row>
    <row r="531" spans="3:5" ht="15.75" customHeight="1">
      <c r="C531" s="101"/>
      <c r="D531" s="53"/>
      <c r="E531" s="84"/>
    </row>
    <row r="532" spans="3:5" ht="15.75" customHeight="1">
      <c r="C532" s="101"/>
      <c r="D532" s="53"/>
      <c r="E532" s="84"/>
    </row>
    <row r="533" spans="3:5" ht="15.75" customHeight="1">
      <c r="C533" s="101"/>
      <c r="D533" s="53"/>
      <c r="E533" s="84"/>
    </row>
    <row r="534" spans="3:5" ht="15.75" customHeight="1">
      <c r="C534" s="101"/>
      <c r="D534" s="53"/>
      <c r="E534" s="84"/>
    </row>
    <row r="535" spans="3:5" ht="15.75" customHeight="1">
      <c r="C535" s="101"/>
      <c r="D535" s="53"/>
      <c r="E535" s="84"/>
    </row>
    <row r="536" spans="3:5" ht="15.75" customHeight="1">
      <c r="C536" s="101"/>
      <c r="D536" s="53"/>
      <c r="E536" s="84"/>
    </row>
    <row r="537" spans="3:5" ht="15.75" customHeight="1">
      <c r="C537" s="101"/>
      <c r="D537" s="53"/>
      <c r="E537" s="84"/>
    </row>
    <row r="538" spans="3:5" ht="15.75" customHeight="1">
      <c r="C538" s="101"/>
      <c r="D538" s="53"/>
      <c r="E538" s="84"/>
    </row>
    <row r="539" spans="3:5" ht="15.75" customHeight="1">
      <c r="C539" s="101"/>
      <c r="D539" s="53"/>
      <c r="E539" s="84"/>
    </row>
    <row r="540" spans="3:5" ht="15.75" customHeight="1">
      <c r="C540" s="101"/>
      <c r="D540" s="53"/>
      <c r="E540" s="84"/>
    </row>
    <row r="541" spans="3:5" ht="15.75" customHeight="1">
      <c r="C541" s="101"/>
      <c r="D541" s="53"/>
      <c r="E541" s="84"/>
    </row>
    <row r="542" spans="3:5" ht="15.75" customHeight="1">
      <c r="C542" s="101"/>
      <c r="D542" s="53"/>
      <c r="E542" s="84"/>
    </row>
    <row r="543" spans="3:5" ht="15.75" customHeight="1">
      <c r="C543" s="101"/>
      <c r="D543" s="53"/>
      <c r="E543" s="84"/>
    </row>
    <row r="544" spans="3:5" ht="15.75" customHeight="1">
      <c r="C544" s="101"/>
      <c r="D544" s="53"/>
      <c r="E544" s="84"/>
    </row>
    <row r="545" spans="3:5" ht="15.75" customHeight="1">
      <c r="C545" s="101"/>
      <c r="D545" s="53"/>
      <c r="E545" s="84"/>
    </row>
    <row r="546" spans="3:5" ht="15.75" customHeight="1">
      <c r="C546" s="101"/>
      <c r="D546" s="53"/>
      <c r="E546" s="84"/>
    </row>
    <row r="547" spans="3:5" ht="15.75" customHeight="1">
      <c r="C547" s="101"/>
      <c r="D547" s="53"/>
      <c r="E547" s="84"/>
    </row>
    <row r="548" spans="3:5" ht="15.75" customHeight="1">
      <c r="C548" s="101"/>
      <c r="D548" s="53"/>
      <c r="E548" s="84"/>
    </row>
    <row r="549" spans="3:5" ht="15.75" customHeight="1">
      <c r="C549" s="101"/>
      <c r="D549" s="53"/>
      <c r="E549" s="84"/>
    </row>
    <row r="550" spans="3:5" ht="15.75" customHeight="1">
      <c r="C550" s="101"/>
      <c r="D550" s="53"/>
      <c r="E550" s="84"/>
    </row>
    <row r="551" spans="3:5" ht="15.75" customHeight="1">
      <c r="C551" s="101"/>
      <c r="D551" s="53"/>
      <c r="E551" s="84"/>
    </row>
    <row r="552" spans="3:5" ht="15.75" customHeight="1">
      <c r="C552" s="101"/>
      <c r="D552" s="53"/>
      <c r="E552" s="84"/>
    </row>
    <row r="553" spans="3:5" ht="15.75" customHeight="1">
      <c r="C553" s="101"/>
      <c r="D553" s="53"/>
      <c r="E553" s="84"/>
    </row>
    <row r="554" spans="3:5" ht="15.75" customHeight="1">
      <c r="C554" s="101"/>
      <c r="D554" s="53"/>
      <c r="E554" s="84"/>
    </row>
    <row r="555" spans="3:5" ht="15.75" customHeight="1">
      <c r="C555" s="101"/>
      <c r="D555" s="53"/>
      <c r="E555" s="84"/>
    </row>
    <row r="556" spans="3:5" ht="15.75" customHeight="1">
      <c r="C556" s="101"/>
      <c r="D556" s="53"/>
      <c r="E556" s="84"/>
    </row>
    <row r="557" spans="3:5" ht="15.75" customHeight="1">
      <c r="C557" s="101"/>
      <c r="D557" s="53"/>
      <c r="E557" s="84"/>
    </row>
    <row r="558" spans="3:5" ht="15.75" customHeight="1">
      <c r="C558" s="101"/>
      <c r="D558" s="53"/>
      <c r="E558" s="84"/>
    </row>
    <row r="559" spans="3:5" ht="15.75" customHeight="1">
      <c r="C559" s="101"/>
      <c r="D559" s="53"/>
      <c r="E559" s="84"/>
    </row>
    <row r="560" spans="3:5" ht="15.75" customHeight="1">
      <c r="C560" s="101"/>
      <c r="D560" s="53"/>
      <c r="E560" s="84"/>
    </row>
    <row r="561" spans="3:5" ht="15.75" customHeight="1">
      <c r="C561" s="101"/>
      <c r="D561" s="53"/>
      <c r="E561" s="84"/>
    </row>
    <row r="562" spans="3:5" ht="15.75" customHeight="1">
      <c r="C562" s="101"/>
      <c r="D562" s="53"/>
      <c r="E562" s="84"/>
    </row>
    <row r="563" spans="3:5" ht="15.75" customHeight="1">
      <c r="C563" s="101"/>
      <c r="D563" s="53"/>
      <c r="E563" s="84"/>
    </row>
    <row r="564" spans="3:5" ht="15.75" customHeight="1">
      <c r="C564" s="101"/>
      <c r="D564" s="53"/>
      <c r="E564" s="84"/>
    </row>
    <row r="565" spans="3:5" ht="15.75" customHeight="1">
      <c r="C565" s="101"/>
      <c r="D565" s="53"/>
      <c r="E565" s="84"/>
    </row>
    <row r="566" spans="3:5" ht="15.75" customHeight="1">
      <c r="C566" s="101"/>
      <c r="D566" s="53"/>
      <c r="E566" s="84"/>
    </row>
    <row r="567" spans="3:5" ht="15.75" customHeight="1">
      <c r="C567" s="101"/>
      <c r="D567" s="53"/>
      <c r="E567" s="84"/>
    </row>
    <row r="568" spans="3:5" ht="15.75" customHeight="1">
      <c r="C568" s="101"/>
      <c r="D568" s="53"/>
      <c r="E568" s="84"/>
    </row>
    <row r="569" spans="3:5" ht="15.75" customHeight="1">
      <c r="C569" s="101"/>
      <c r="D569" s="53"/>
      <c r="E569" s="84"/>
    </row>
    <row r="570" spans="3:5" ht="15.75" customHeight="1">
      <c r="C570" s="101"/>
      <c r="D570" s="53"/>
      <c r="E570" s="84"/>
    </row>
    <row r="571" spans="3:5" ht="15.75" customHeight="1">
      <c r="C571" s="101"/>
      <c r="D571" s="53"/>
      <c r="E571" s="84"/>
    </row>
    <row r="572" spans="3:5" ht="15.75" customHeight="1">
      <c r="C572" s="101"/>
      <c r="D572" s="53"/>
      <c r="E572" s="84"/>
    </row>
    <row r="573" spans="3:5" ht="15.75" customHeight="1">
      <c r="C573" s="101"/>
      <c r="D573" s="53"/>
      <c r="E573" s="84"/>
    </row>
    <row r="574" spans="3:5" ht="15.75" customHeight="1">
      <c r="C574" s="101"/>
      <c r="D574" s="53"/>
      <c r="E574" s="84"/>
    </row>
    <row r="575" spans="3:5" ht="15.75" customHeight="1">
      <c r="C575" s="101"/>
      <c r="D575" s="53"/>
      <c r="E575" s="84"/>
    </row>
    <row r="576" spans="3:5" ht="15.75" customHeight="1">
      <c r="C576" s="101"/>
      <c r="D576" s="53"/>
      <c r="E576" s="84"/>
    </row>
    <row r="577" spans="3:5" ht="15.75" customHeight="1">
      <c r="C577" s="101"/>
      <c r="D577" s="53"/>
      <c r="E577" s="84"/>
    </row>
    <row r="578" spans="3:5" ht="15.75" customHeight="1">
      <c r="C578" s="101"/>
      <c r="D578" s="53"/>
      <c r="E578" s="84"/>
    </row>
    <row r="579" spans="3:5" ht="15.75" customHeight="1">
      <c r="C579" s="101"/>
      <c r="D579" s="53"/>
      <c r="E579" s="84"/>
    </row>
    <row r="580" spans="3:5" ht="15.75" customHeight="1">
      <c r="C580" s="101"/>
      <c r="D580" s="53"/>
      <c r="E580" s="84"/>
    </row>
    <row r="581" spans="3:5" ht="15.75" customHeight="1">
      <c r="C581" s="101"/>
      <c r="D581" s="53"/>
      <c r="E581" s="84"/>
    </row>
    <row r="582" spans="3:5" ht="15.75" customHeight="1">
      <c r="C582" s="101"/>
      <c r="D582" s="53"/>
      <c r="E582" s="84"/>
    </row>
    <row r="583" spans="3:5" ht="15.75" customHeight="1">
      <c r="C583" s="101"/>
      <c r="D583" s="53"/>
      <c r="E583" s="84"/>
    </row>
    <row r="584" spans="3:5" ht="15.75" customHeight="1">
      <c r="C584" s="101"/>
      <c r="D584" s="53"/>
      <c r="E584" s="84"/>
    </row>
    <row r="585" spans="3:5" ht="15.75" customHeight="1">
      <c r="C585" s="101"/>
      <c r="D585" s="53"/>
      <c r="E585" s="84"/>
    </row>
    <row r="586" spans="3:5" ht="15.75" customHeight="1">
      <c r="C586" s="101"/>
      <c r="D586" s="53"/>
      <c r="E586" s="84"/>
    </row>
    <row r="587" spans="3:5" ht="15.75" customHeight="1">
      <c r="C587" s="101"/>
      <c r="D587" s="53"/>
      <c r="E587" s="84"/>
    </row>
    <row r="588" spans="3:5" ht="15.75" customHeight="1">
      <c r="C588" s="101"/>
      <c r="D588" s="53"/>
      <c r="E588" s="84"/>
    </row>
    <row r="589" spans="3:5" ht="15.75" customHeight="1">
      <c r="C589" s="101"/>
      <c r="D589" s="53"/>
      <c r="E589" s="84"/>
    </row>
    <row r="590" spans="3:5" ht="15.75" customHeight="1">
      <c r="C590" s="101"/>
      <c r="D590" s="53"/>
      <c r="E590" s="84"/>
    </row>
    <row r="591" spans="3:5" ht="15.75" customHeight="1">
      <c r="C591" s="101"/>
      <c r="D591" s="53"/>
      <c r="E591" s="84"/>
    </row>
    <row r="592" spans="3:5" ht="15.75" customHeight="1">
      <c r="C592" s="101"/>
      <c r="D592" s="53"/>
      <c r="E592" s="84"/>
    </row>
    <row r="593" spans="3:5" ht="15.75" customHeight="1">
      <c r="C593" s="101"/>
      <c r="D593" s="53"/>
      <c r="E593" s="84"/>
    </row>
    <row r="594" spans="3:5" ht="15.75" customHeight="1">
      <c r="C594" s="101"/>
      <c r="D594" s="53"/>
      <c r="E594" s="84"/>
    </row>
    <row r="595" spans="3:5" ht="15.75" customHeight="1">
      <c r="C595" s="101"/>
      <c r="D595" s="53"/>
      <c r="E595" s="84"/>
    </row>
    <row r="596" spans="3:5" ht="15.75" customHeight="1">
      <c r="C596" s="101"/>
      <c r="D596" s="53"/>
      <c r="E596" s="84"/>
    </row>
    <row r="597" spans="3:5" ht="15.75" customHeight="1">
      <c r="C597" s="101"/>
      <c r="D597" s="53"/>
      <c r="E597" s="84"/>
    </row>
    <row r="598" spans="3:5" ht="15.75" customHeight="1">
      <c r="C598" s="101"/>
      <c r="D598" s="53"/>
      <c r="E598" s="84"/>
    </row>
    <row r="599" spans="3:5" ht="15.75" customHeight="1">
      <c r="C599" s="101"/>
      <c r="D599" s="53"/>
      <c r="E599" s="84"/>
    </row>
    <row r="600" spans="3:5" ht="15.75" customHeight="1">
      <c r="C600" s="101"/>
      <c r="D600" s="53"/>
      <c r="E600" s="84"/>
    </row>
    <row r="601" spans="3:5" ht="15.75" customHeight="1">
      <c r="C601" s="101"/>
      <c r="D601" s="53"/>
      <c r="E601" s="84"/>
    </row>
    <row r="602" spans="3:5" ht="15.75" customHeight="1">
      <c r="C602" s="101"/>
      <c r="D602" s="53"/>
      <c r="E602" s="84"/>
    </row>
    <row r="603" spans="3:5" ht="15.75" customHeight="1">
      <c r="C603" s="101"/>
      <c r="D603" s="53"/>
      <c r="E603" s="84"/>
    </row>
    <row r="604" spans="3:5" ht="15.75" customHeight="1">
      <c r="C604" s="101"/>
      <c r="D604" s="53"/>
      <c r="E604" s="84"/>
    </row>
    <row r="605" spans="3:5" ht="15.75" customHeight="1">
      <c r="C605" s="101"/>
      <c r="D605" s="53"/>
      <c r="E605" s="84"/>
    </row>
    <row r="606" spans="3:5" ht="15.75" customHeight="1">
      <c r="C606" s="101"/>
      <c r="D606" s="53"/>
      <c r="E606" s="84"/>
    </row>
    <row r="607" spans="3:5" ht="15.75" customHeight="1">
      <c r="C607" s="101"/>
      <c r="D607" s="53"/>
      <c r="E607" s="84"/>
    </row>
    <row r="608" spans="3:5" ht="15.75" customHeight="1">
      <c r="C608" s="101"/>
      <c r="D608" s="53"/>
      <c r="E608" s="84"/>
    </row>
    <row r="609" spans="3:5" ht="15.75" customHeight="1">
      <c r="C609" s="101"/>
      <c r="D609" s="53"/>
      <c r="E609" s="84"/>
    </row>
    <row r="610" spans="3:5" ht="15.75" customHeight="1">
      <c r="C610" s="101"/>
      <c r="D610" s="53"/>
      <c r="E610" s="84"/>
    </row>
    <row r="611" spans="3:5" ht="15.75" customHeight="1">
      <c r="C611" s="101"/>
      <c r="D611" s="53"/>
      <c r="E611" s="84"/>
    </row>
    <row r="612" spans="3:5" ht="15.75" customHeight="1">
      <c r="C612" s="101"/>
      <c r="D612" s="53"/>
      <c r="E612" s="84"/>
    </row>
    <row r="613" spans="3:5" ht="15.75" customHeight="1">
      <c r="C613" s="101"/>
      <c r="D613" s="53"/>
      <c r="E613" s="84"/>
    </row>
    <row r="614" spans="3:5" ht="15.75" customHeight="1">
      <c r="C614" s="101"/>
      <c r="D614" s="53"/>
      <c r="E614" s="84"/>
    </row>
    <row r="615" spans="3:5" ht="15.75" customHeight="1">
      <c r="C615" s="101"/>
      <c r="D615" s="53"/>
      <c r="E615" s="84"/>
    </row>
    <row r="616" spans="3:5" ht="15.75" customHeight="1">
      <c r="C616" s="101"/>
      <c r="D616" s="53"/>
      <c r="E616" s="84"/>
    </row>
    <row r="617" spans="3:5" ht="15.75" customHeight="1">
      <c r="C617" s="101"/>
      <c r="D617" s="53"/>
      <c r="E617" s="84"/>
    </row>
    <row r="618" spans="3:5" ht="15.75" customHeight="1">
      <c r="C618" s="101"/>
      <c r="D618" s="53"/>
      <c r="E618" s="84"/>
    </row>
    <row r="619" spans="3:5" ht="15.75" customHeight="1">
      <c r="C619" s="101"/>
      <c r="D619" s="53"/>
      <c r="E619" s="84"/>
    </row>
    <row r="620" spans="3:5" ht="15.75" customHeight="1">
      <c r="C620" s="101"/>
      <c r="D620" s="53"/>
      <c r="E620" s="84"/>
    </row>
    <row r="621" spans="3:5" ht="15.75" customHeight="1">
      <c r="C621" s="101"/>
      <c r="D621" s="53"/>
      <c r="E621" s="84"/>
    </row>
    <row r="622" spans="3:5" ht="15.75" customHeight="1">
      <c r="C622" s="101"/>
      <c r="D622" s="53"/>
      <c r="E622" s="84"/>
    </row>
    <row r="623" spans="3:5" ht="15.75" customHeight="1">
      <c r="C623" s="101"/>
      <c r="D623" s="53"/>
      <c r="E623" s="84"/>
    </row>
    <row r="624" spans="3:5" ht="15.75" customHeight="1">
      <c r="C624" s="101"/>
      <c r="D624" s="53"/>
      <c r="E624" s="84"/>
    </row>
    <row r="625" spans="3:5" ht="15.75" customHeight="1">
      <c r="C625" s="101"/>
      <c r="D625" s="53"/>
      <c r="E625" s="84"/>
    </row>
    <row r="626" spans="3:5" ht="15.75" customHeight="1">
      <c r="C626" s="101"/>
      <c r="D626" s="53"/>
      <c r="E626" s="84"/>
    </row>
    <row r="627" spans="3:5" ht="15.75" customHeight="1">
      <c r="C627" s="101"/>
      <c r="D627" s="53"/>
      <c r="E627" s="84"/>
    </row>
    <row r="628" spans="3:5" ht="15.75" customHeight="1">
      <c r="C628" s="101"/>
      <c r="D628" s="53"/>
      <c r="E628" s="84"/>
    </row>
    <row r="629" spans="3:5" ht="15.75" customHeight="1">
      <c r="C629" s="101"/>
      <c r="D629" s="53"/>
      <c r="E629" s="84"/>
    </row>
    <row r="630" spans="3:5" ht="15.75" customHeight="1">
      <c r="C630" s="101"/>
      <c r="D630" s="53"/>
      <c r="E630" s="84"/>
    </row>
    <row r="631" spans="3:5" ht="15.75" customHeight="1">
      <c r="C631" s="101"/>
      <c r="D631" s="53"/>
      <c r="E631" s="84"/>
    </row>
    <row r="632" spans="3:5" ht="15.75" customHeight="1">
      <c r="C632" s="101"/>
      <c r="D632" s="53"/>
      <c r="E632" s="84"/>
    </row>
    <row r="633" spans="3:5" ht="15.75" customHeight="1">
      <c r="C633" s="101"/>
      <c r="D633" s="53"/>
      <c r="E633" s="84"/>
    </row>
    <row r="634" spans="3:5" ht="15.75" customHeight="1">
      <c r="C634" s="101"/>
      <c r="D634" s="53"/>
      <c r="E634" s="84"/>
    </row>
    <row r="635" spans="3:5" ht="15.75" customHeight="1">
      <c r="C635" s="101"/>
      <c r="D635" s="53"/>
      <c r="E635" s="84"/>
    </row>
    <row r="636" spans="3:5" ht="15.75" customHeight="1">
      <c r="C636" s="101"/>
      <c r="D636" s="53"/>
      <c r="E636" s="84"/>
    </row>
    <row r="637" spans="3:5" ht="15.75" customHeight="1">
      <c r="C637" s="101"/>
      <c r="D637" s="53"/>
      <c r="E637" s="84"/>
    </row>
    <row r="638" spans="3:5" ht="15.75" customHeight="1">
      <c r="C638" s="101"/>
      <c r="D638" s="53"/>
      <c r="E638" s="84"/>
    </row>
    <row r="639" spans="3:5" ht="15.75" customHeight="1">
      <c r="C639" s="101"/>
      <c r="D639" s="53"/>
      <c r="E639" s="84"/>
    </row>
    <row r="640" spans="3:5" ht="15.75" customHeight="1">
      <c r="C640" s="101"/>
      <c r="D640" s="53"/>
      <c r="E640" s="84"/>
    </row>
    <row r="641" spans="3:5" ht="15.75" customHeight="1">
      <c r="C641" s="101"/>
      <c r="D641" s="53"/>
      <c r="E641" s="84"/>
    </row>
    <row r="642" spans="3:5" ht="15.75" customHeight="1">
      <c r="C642" s="101"/>
      <c r="D642" s="53"/>
      <c r="E642" s="84"/>
    </row>
    <row r="643" spans="3:5" ht="15.75" customHeight="1">
      <c r="C643" s="101"/>
      <c r="D643" s="53"/>
      <c r="E643" s="84"/>
    </row>
    <row r="644" spans="3:5" ht="15.75" customHeight="1">
      <c r="C644" s="101"/>
      <c r="D644" s="53"/>
      <c r="E644" s="84"/>
    </row>
    <row r="645" spans="3:5" ht="15.75" customHeight="1">
      <c r="C645" s="101"/>
      <c r="D645" s="53"/>
      <c r="E645" s="84"/>
    </row>
    <row r="646" spans="3:5" ht="15.75" customHeight="1">
      <c r="C646" s="101"/>
      <c r="D646" s="53"/>
      <c r="E646" s="84"/>
    </row>
    <row r="647" spans="3:5" ht="15.75" customHeight="1">
      <c r="C647" s="101"/>
      <c r="D647" s="53"/>
      <c r="E647" s="84"/>
    </row>
    <row r="648" spans="3:5" ht="15.75" customHeight="1">
      <c r="C648" s="101"/>
      <c r="D648" s="53"/>
      <c r="E648" s="84"/>
    </row>
    <row r="649" spans="3:5" ht="15.75" customHeight="1">
      <c r="C649" s="101"/>
      <c r="D649" s="53"/>
      <c r="E649" s="84"/>
    </row>
    <row r="650" spans="3:5" ht="15.75" customHeight="1">
      <c r="C650" s="101"/>
      <c r="D650" s="53"/>
      <c r="E650" s="84"/>
    </row>
    <row r="651" spans="3:5" ht="15.75" customHeight="1">
      <c r="C651" s="101"/>
      <c r="D651" s="53"/>
      <c r="E651" s="84"/>
    </row>
    <row r="652" spans="3:5" ht="15.75" customHeight="1">
      <c r="C652" s="101"/>
      <c r="D652" s="53"/>
      <c r="E652" s="84"/>
    </row>
    <row r="653" spans="3:5" ht="15.75" customHeight="1">
      <c r="C653" s="101"/>
      <c r="D653" s="53"/>
      <c r="E653" s="84"/>
    </row>
    <row r="654" spans="3:5" ht="15.75" customHeight="1">
      <c r="C654" s="101"/>
      <c r="D654" s="53"/>
      <c r="E654" s="84"/>
    </row>
    <row r="655" spans="3:5" ht="15.75" customHeight="1">
      <c r="C655" s="101"/>
      <c r="D655" s="53"/>
      <c r="E655" s="84"/>
    </row>
    <row r="656" spans="3:5" ht="15.75" customHeight="1">
      <c r="C656" s="101"/>
      <c r="D656" s="53"/>
      <c r="E656" s="84"/>
    </row>
    <row r="657" spans="3:5" ht="15.75" customHeight="1">
      <c r="C657" s="101"/>
      <c r="D657" s="53"/>
      <c r="E657" s="84"/>
    </row>
    <row r="658" spans="3:5" ht="15.75" customHeight="1">
      <c r="C658" s="101"/>
      <c r="D658" s="53"/>
      <c r="E658" s="84"/>
    </row>
    <row r="659" spans="3:5" ht="15.75" customHeight="1">
      <c r="C659" s="101"/>
      <c r="D659" s="53"/>
      <c r="E659" s="84"/>
    </row>
    <row r="660" spans="3:5" ht="15.75" customHeight="1">
      <c r="C660" s="101"/>
      <c r="D660" s="53"/>
      <c r="E660" s="84"/>
    </row>
    <row r="661" spans="3:5" ht="15.75" customHeight="1">
      <c r="C661" s="101"/>
      <c r="D661" s="53"/>
      <c r="E661" s="84"/>
    </row>
    <row r="662" spans="3:5" ht="15.75" customHeight="1">
      <c r="C662" s="101"/>
      <c r="D662" s="53"/>
      <c r="E662" s="84"/>
    </row>
    <row r="663" spans="3:5" ht="15.75" customHeight="1">
      <c r="C663" s="101"/>
      <c r="D663" s="53"/>
      <c r="E663" s="84"/>
    </row>
    <row r="664" spans="3:5" ht="15.75" customHeight="1">
      <c r="C664" s="101"/>
      <c r="D664" s="53"/>
      <c r="E664" s="84"/>
    </row>
    <row r="665" spans="3:5" ht="15.75" customHeight="1">
      <c r="C665" s="101"/>
      <c r="D665" s="53"/>
      <c r="E665" s="84"/>
    </row>
    <row r="666" spans="3:5" ht="15.75" customHeight="1">
      <c r="C666" s="101"/>
      <c r="D666" s="53"/>
      <c r="E666" s="84"/>
    </row>
    <row r="667" spans="3:5" ht="15.75" customHeight="1">
      <c r="C667" s="101"/>
      <c r="D667" s="53"/>
      <c r="E667" s="84"/>
    </row>
    <row r="668" spans="3:5" ht="15.75" customHeight="1">
      <c r="C668" s="101"/>
      <c r="D668" s="53"/>
      <c r="E668" s="84"/>
    </row>
    <row r="669" spans="3:5" ht="15.75" customHeight="1">
      <c r="C669" s="101"/>
      <c r="D669" s="53"/>
      <c r="E669" s="84"/>
    </row>
    <row r="670" spans="3:5" ht="15.75" customHeight="1">
      <c r="C670" s="101"/>
      <c r="D670" s="53"/>
      <c r="E670" s="84"/>
    </row>
    <row r="671" spans="3:5" ht="15.75" customHeight="1">
      <c r="C671" s="101"/>
      <c r="D671" s="53"/>
      <c r="E671" s="84"/>
    </row>
    <row r="672" spans="3:5" ht="15.75" customHeight="1">
      <c r="C672" s="101"/>
      <c r="D672" s="53"/>
      <c r="E672" s="84"/>
    </row>
    <row r="673" spans="3:5" ht="15.75" customHeight="1">
      <c r="C673" s="101"/>
      <c r="D673" s="53"/>
      <c r="E673" s="84"/>
    </row>
    <row r="674" spans="3:5" ht="15.75" customHeight="1">
      <c r="C674" s="101"/>
      <c r="D674" s="53"/>
      <c r="E674" s="84"/>
    </row>
    <row r="675" spans="3:5" ht="15.75" customHeight="1">
      <c r="C675" s="101"/>
      <c r="D675" s="53"/>
      <c r="E675" s="84"/>
    </row>
    <row r="676" spans="3:5" ht="15.75" customHeight="1">
      <c r="C676" s="101"/>
      <c r="D676" s="53"/>
      <c r="E676" s="84"/>
    </row>
    <row r="677" spans="3:5" ht="15.75" customHeight="1">
      <c r="C677" s="101"/>
      <c r="D677" s="53"/>
      <c r="E677" s="84"/>
    </row>
    <row r="678" spans="3:5" ht="15.75" customHeight="1">
      <c r="C678" s="101"/>
      <c r="D678" s="53"/>
      <c r="E678" s="84"/>
    </row>
    <row r="679" spans="3:5" ht="15.75" customHeight="1">
      <c r="C679" s="101"/>
      <c r="D679" s="53"/>
      <c r="E679" s="84"/>
    </row>
    <row r="680" spans="3:5" ht="15.75" customHeight="1">
      <c r="C680" s="101"/>
      <c r="D680" s="53"/>
      <c r="E680" s="84"/>
    </row>
    <row r="681" spans="3:5" ht="15.75" customHeight="1">
      <c r="C681" s="101"/>
      <c r="D681" s="53"/>
      <c r="E681" s="84"/>
    </row>
    <row r="682" spans="3:5" ht="15.75" customHeight="1">
      <c r="C682" s="101"/>
      <c r="D682" s="53"/>
      <c r="E682" s="84"/>
    </row>
    <row r="683" spans="3:5" ht="15.75" customHeight="1">
      <c r="C683" s="101"/>
      <c r="D683" s="53"/>
      <c r="E683" s="84"/>
    </row>
    <row r="684" spans="3:5" ht="15.75" customHeight="1">
      <c r="C684" s="101"/>
      <c r="D684" s="53"/>
      <c r="E684" s="84"/>
    </row>
    <row r="685" spans="3:5" ht="15.75" customHeight="1">
      <c r="C685" s="101"/>
      <c r="D685" s="53"/>
      <c r="E685" s="84"/>
    </row>
    <row r="686" spans="3:5" ht="15.75" customHeight="1">
      <c r="C686" s="101"/>
      <c r="D686" s="53"/>
      <c r="E686" s="84"/>
    </row>
    <row r="687" spans="3:5" ht="15.75" customHeight="1">
      <c r="C687" s="101"/>
      <c r="D687" s="53"/>
      <c r="E687" s="84"/>
    </row>
    <row r="688" spans="3:5" ht="15.75" customHeight="1">
      <c r="C688" s="101"/>
      <c r="D688" s="53"/>
      <c r="E688" s="84"/>
    </row>
    <row r="689" spans="3:5" ht="15.75" customHeight="1">
      <c r="C689" s="101"/>
      <c r="D689" s="53"/>
      <c r="E689" s="84"/>
    </row>
    <row r="690" spans="3:5" ht="15.75" customHeight="1">
      <c r="C690" s="101"/>
      <c r="D690" s="53"/>
      <c r="E690" s="84"/>
    </row>
    <row r="691" spans="3:5" ht="15.75" customHeight="1">
      <c r="C691" s="101"/>
      <c r="D691" s="53"/>
      <c r="E691" s="84"/>
    </row>
    <row r="692" spans="3:5" ht="15.75" customHeight="1">
      <c r="C692" s="101"/>
      <c r="D692" s="53"/>
      <c r="E692" s="84"/>
    </row>
    <row r="693" spans="3:5" ht="15.75" customHeight="1">
      <c r="C693" s="101"/>
      <c r="D693" s="53"/>
      <c r="E693" s="84"/>
    </row>
    <row r="694" spans="3:5" ht="15.75" customHeight="1">
      <c r="C694" s="101"/>
      <c r="D694" s="53"/>
      <c r="E694" s="84"/>
    </row>
    <row r="695" spans="3:5" ht="15.75" customHeight="1">
      <c r="C695" s="101"/>
      <c r="D695" s="53"/>
      <c r="E695" s="84"/>
    </row>
    <row r="696" spans="3:5" ht="15.75" customHeight="1">
      <c r="C696" s="101"/>
      <c r="D696" s="53"/>
      <c r="E696" s="84"/>
    </row>
    <row r="697" spans="3:5" ht="15.75" customHeight="1">
      <c r="C697" s="101"/>
      <c r="D697" s="53"/>
      <c r="E697" s="84"/>
    </row>
    <row r="698" spans="3:5" ht="15.75" customHeight="1">
      <c r="C698" s="101"/>
      <c r="D698" s="53"/>
      <c r="E698" s="84"/>
    </row>
    <row r="699" spans="3:5" ht="15.75" customHeight="1">
      <c r="C699" s="101"/>
      <c r="D699" s="53"/>
      <c r="E699" s="84"/>
    </row>
    <row r="700" spans="3:5" ht="15.75" customHeight="1">
      <c r="C700" s="101"/>
      <c r="D700" s="53"/>
      <c r="E700" s="84"/>
    </row>
    <row r="701" spans="3:5" ht="15.75" customHeight="1">
      <c r="C701" s="101"/>
      <c r="D701" s="53"/>
      <c r="E701" s="84"/>
    </row>
    <row r="702" spans="3:5" ht="15.75" customHeight="1">
      <c r="C702" s="101"/>
      <c r="D702" s="53"/>
      <c r="E702" s="84"/>
    </row>
    <row r="703" spans="3:5" ht="15.75" customHeight="1">
      <c r="C703" s="101"/>
      <c r="D703" s="53"/>
      <c r="E703" s="84"/>
    </row>
    <row r="704" spans="3:5" ht="15.75" customHeight="1">
      <c r="C704" s="101"/>
      <c r="D704" s="53"/>
      <c r="E704" s="84"/>
    </row>
    <row r="705" spans="3:5" ht="15.75" customHeight="1">
      <c r="C705" s="101"/>
      <c r="D705" s="53"/>
      <c r="E705" s="84"/>
    </row>
    <row r="706" spans="3:5" ht="15.75" customHeight="1">
      <c r="C706" s="101"/>
      <c r="D706" s="53"/>
      <c r="E706" s="84"/>
    </row>
    <row r="707" spans="3:5" ht="15.75" customHeight="1">
      <c r="C707" s="101"/>
      <c r="D707" s="53"/>
      <c r="E707" s="84"/>
    </row>
    <row r="708" spans="3:5" ht="15.75" customHeight="1">
      <c r="C708" s="101"/>
      <c r="D708" s="53"/>
      <c r="E708" s="84"/>
    </row>
    <row r="709" spans="3:5" ht="15.75" customHeight="1">
      <c r="C709" s="101"/>
      <c r="D709" s="53"/>
      <c r="E709" s="84"/>
    </row>
    <row r="710" spans="3:5" ht="15.75" customHeight="1">
      <c r="C710" s="101"/>
      <c r="D710" s="53"/>
      <c r="E710" s="84"/>
    </row>
    <row r="711" spans="3:5" ht="15.75" customHeight="1">
      <c r="C711" s="101"/>
      <c r="D711" s="53"/>
      <c r="E711" s="84"/>
    </row>
    <row r="712" spans="3:5" ht="15.75" customHeight="1">
      <c r="C712" s="101"/>
      <c r="D712" s="53"/>
      <c r="E712" s="84"/>
    </row>
    <row r="713" spans="3:5" ht="15.75" customHeight="1">
      <c r="C713" s="101"/>
      <c r="D713" s="53"/>
      <c r="E713" s="84"/>
    </row>
    <row r="714" spans="3:5" ht="15.75" customHeight="1">
      <c r="C714" s="101"/>
      <c r="D714" s="53"/>
      <c r="E714" s="84"/>
    </row>
    <row r="715" spans="3:5" ht="15.75" customHeight="1">
      <c r="C715" s="101"/>
      <c r="D715" s="53"/>
      <c r="E715" s="84"/>
    </row>
    <row r="716" spans="3:5" ht="15.75" customHeight="1">
      <c r="C716" s="101"/>
      <c r="D716" s="53"/>
      <c r="E716" s="84"/>
    </row>
    <row r="717" spans="3:5" ht="15.75" customHeight="1">
      <c r="C717" s="101"/>
      <c r="D717" s="53"/>
      <c r="E717" s="84"/>
    </row>
    <row r="718" spans="3:5" ht="15.75" customHeight="1">
      <c r="C718" s="101"/>
      <c r="D718" s="53"/>
      <c r="E718" s="84"/>
    </row>
    <row r="719" spans="3:5" ht="15.75" customHeight="1">
      <c r="C719" s="101"/>
      <c r="D719" s="53"/>
      <c r="E719" s="84"/>
    </row>
    <row r="720" spans="3:5" ht="15.75" customHeight="1">
      <c r="C720" s="101"/>
      <c r="D720" s="53"/>
      <c r="E720" s="84"/>
    </row>
    <row r="721" spans="3:5" ht="15.75" customHeight="1">
      <c r="C721" s="101"/>
      <c r="D721" s="53"/>
      <c r="E721" s="84"/>
    </row>
    <row r="722" spans="3:5" ht="15.75" customHeight="1">
      <c r="C722" s="101"/>
      <c r="D722" s="53"/>
      <c r="E722" s="84"/>
    </row>
    <row r="723" spans="3:5" ht="15.75" customHeight="1">
      <c r="C723" s="101"/>
      <c r="D723" s="53"/>
      <c r="E723" s="84"/>
    </row>
    <row r="724" spans="3:5" ht="15.75" customHeight="1">
      <c r="C724" s="101"/>
      <c r="D724" s="53"/>
      <c r="E724" s="84"/>
    </row>
    <row r="725" spans="3:5" ht="15.75" customHeight="1">
      <c r="C725" s="101"/>
      <c r="D725" s="53"/>
      <c r="E725" s="84"/>
    </row>
    <row r="726" spans="3:5" ht="15.75" customHeight="1">
      <c r="C726" s="101"/>
      <c r="D726" s="53"/>
      <c r="E726" s="84"/>
    </row>
    <row r="727" spans="3:5" ht="15.75" customHeight="1">
      <c r="C727" s="101"/>
      <c r="D727" s="53"/>
      <c r="E727" s="84"/>
    </row>
    <row r="728" spans="3:5" ht="15.75" customHeight="1">
      <c r="C728" s="101"/>
      <c r="D728" s="53"/>
      <c r="E728" s="84"/>
    </row>
    <row r="729" spans="3:5" ht="15.75" customHeight="1">
      <c r="C729" s="101"/>
      <c r="D729" s="53"/>
      <c r="E729" s="84"/>
    </row>
    <row r="730" spans="3:5" ht="15.75" customHeight="1">
      <c r="C730" s="101"/>
      <c r="D730" s="53"/>
      <c r="E730" s="84"/>
    </row>
    <row r="731" spans="3:5" ht="15.75" customHeight="1">
      <c r="C731" s="101"/>
      <c r="D731" s="53"/>
      <c r="E731" s="84"/>
    </row>
    <row r="732" spans="3:5" ht="15.75" customHeight="1">
      <c r="C732" s="101"/>
      <c r="D732" s="53"/>
      <c r="E732" s="84"/>
    </row>
    <row r="733" spans="3:5" ht="15.75" customHeight="1">
      <c r="C733" s="101"/>
      <c r="D733" s="53"/>
      <c r="E733" s="84"/>
    </row>
    <row r="734" spans="3:5" ht="15.75" customHeight="1">
      <c r="C734" s="101"/>
      <c r="D734" s="53"/>
      <c r="E734" s="84"/>
    </row>
    <row r="735" spans="3:5" ht="15.75" customHeight="1">
      <c r="C735" s="101"/>
      <c r="D735" s="53"/>
      <c r="E735" s="84"/>
    </row>
    <row r="736" spans="3:5" ht="15.75" customHeight="1">
      <c r="C736" s="101"/>
      <c r="D736" s="53"/>
      <c r="E736" s="84"/>
    </row>
    <row r="737" spans="3:5" ht="15.75" customHeight="1">
      <c r="C737" s="101"/>
      <c r="D737" s="53"/>
      <c r="E737" s="84"/>
    </row>
    <row r="738" spans="3:5" ht="15.75" customHeight="1">
      <c r="C738" s="101"/>
      <c r="D738" s="53"/>
      <c r="E738" s="84"/>
    </row>
    <row r="739" spans="3:5" ht="15.75" customHeight="1">
      <c r="C739" s="101"/>
      <c r="D739" s="53"/>
      <c r="E739" s="84"/>
    </row>
    <row r="740" spans="3:5" ht="15.75" customHeight="1">
      <c r="C740" s="101"/>
      <c r="D740" s="53"/>
      <c r="E740" s="84"/>
    </row>
    <row r="741" spans="3:5" ht="15.75" customHeight="1">
      <c r="C741" s="101"/>
      <c r="D741" s="53"/>
      <c r="E741" s="84"/>
    </row>
    <row r="742" spans="3:5" ht="15.75" customHeight="1">
      <c r="C742" s="101"/>
      <c r="D742" s="53"/>
      <c r="E742" s="84"/>
    </row>
    <row r="743" spans="3:5" ht="15.75" customHeight="1">
      <c r="C743" s="101"/>
      <c r="D743" s="53"/>
      <c r="E743" s="84"/>
    </row>
    <row r="744" spans="3:5" ht="15.75" customHeight="1">
      <c r="C744" s="101"/>
      <c r="D744" s="53"/>
      <c r="E744" s="84"/>
    </row>
    <row r="745" spans="3:5" ht="15.75" customHeight="1">
      <c r="C745" s="101"/>
      <c r="D745" s="53"/>
      <c r="E745" s="84"/>
    </row>
    <row r="746" spans="3:5" ht="15.75" customHeight="1">
      <c r="C746" s="101"/>
      <c r="D746" s="53"/>
      <c r="E746" s="84"/>
    </row>
    <row r="747" spans="3:5" ht="15.75" customHeight="1">
      <c r="C747" s="101"/>
      <c r="D747" s="53"/>
      <c r="E747" s="84"/>
    </row>
    <row r="748" spans="3:5" ht="15.75" customHeight="1">
      <c r="C748" s="101"/>
      <c r="D748" s="53"/>
      <c r="E748" s="84"/>
    </row>
    <row r="749" spans="3:5" ht="15.75" customHeight="1">
      <c r="C749" s="101"/>
      <c r="D749" s="53"/>
      <c r="E749" s="84"/>
    </row>
    <row r="750" spans="3:5" ht="15.75" customHeight="1">
      <c r="C750" s="101"/>
      <c r="D750" s="53"/>
      <c r="E750" s="84"/>
    </row>
    <row r="751" spans="3:5" ht="15.75" customHeight="1">
      <c r="C751" s="101"/>
      <c r="D751" s="53"/>
      <c r="E751" s="84"/>
    </row>
    <row r="752" spans="3:5" ht="15.75" customHeight="1">
      <c r="C752" s="101"/>
      <c r="D752" s="53"/>
      <c r="E752" s="84"/>
    </row>
    <row r="753" spans="3:5" ht="15.75" customHeight="1">
      <c r="C753" s="101"/>
      <c r="D753" s="53"/>
      <c r="E753" s="84"/>
    </row>
    <row r="754" spans="3:5" ht="15.75" customHeight="1">
      <c r="C754" s="101"/>
      <c r="D754" s="53"/>
      <c r="E754" s="84"/>
    </row>
    <row r="755" spans="3:5" ht="15.75" customHeight="1">
      <c r="C755" s="101"/>
      <c r="D755" s="53"/>
      <c r="E755" s="84"/>
    </row>
    <row r="756" spans="3:5" ht="15.75" customHeight="1">
      <c r="C756" s="101"/>
      <c r="D756" s="53"/>
      <c r="E756" s="84"/>
    </row>
    <row r="757" spans="3:5" ht="15.75" customHeight="1">
      <c r="C757" s="101"/>
      <c r="D757" s="53"/>
      <c r="E757" s="84"/>
    </row>
    <row r="758" spans="3:5" ht="15.75" customHeight="1">
      <c r="C758" s="101"/>
      <c r="D758" s="53"/>
      <c r="E758" s="84"/>
    </row>
    <row r="759" spans="3:5" ht="15.75" customHeight="1">
      <c r="C759" s="101"/>
      <c r="D759" s="53"/>
      <c r="E759" s="84"/>
    </row>
    <row r="760" spans="3:5" ht="15.75" customHeight="1">
      <c r="C760" s="101"/>
      <c r="D760" s="53"/>
      <c r="E760" s="84"/>
    </row>
    <row r="761" spans="3:5" ht="15.75" customHeight="1">
      <c r="C761" s="101"/>
      <c r="D761" s="53"/>
      <c r="E761" s="84"/>
    </row>
    <row r="762" spans="3:5" ht="15.75" customHeight="1">
      <c r="C762" s="101"/>
      <c r="D762" s="53"/>
      <c r="E762" s="84"/>
    </row>
    <row r="763" spans="3:5" ht="15.75" customHeight="1">
      <c r="C763" s="101"/>
      <c r="D763" s="53"/>
      <c r="E763" s="84"/>
    </row>
    <row r="764" spans="3:5" ht="15.75" customHeight="1">
      <c r="C764" s="101"/>
      <c r="D764" s="53"/>
      <c r="E764" s="84"/>
    </row>
    <row r="765" spans="3:5" ht="15.75" customHeight="1">
      <c r="C765" s="101"/>
      <c r="D765" s="53"/>
      <c r="E765" s="84"/>
    </row>
    <row r="766" spans="3:5" ht="15.75" customHeight="1">
      <c r="C766" s="101"/>
      <c r="D766" s="53"/>
      <c r="E766" s="84"/>
    </row>
    <row r="767" spans="3:5" ht="15.75" customHeight="1">
      <c r="C767" s="101"/>
      <c r="D767" s="53"/>
      <c r="E767" s="84"/>
    </row>
    <row r="768" spans="3:5" ht="15.75" customHeight="1">
      <c r="C768" s="101"/>
      <c r="D768" s="53"/>
      <c r="E768" s="84"/>
    </row>
    <row r="769" spans="3:5" ht="15.75" customHeight="1">
      <c r="C769" s="101"/>
      <c r="D769" s="53"/>
      <c r="E769" s="84"/>
    </row>
    <row r="770" spans="3:5" ht="15.75" customHeight="1">
      <c r="C770" s="101"/>
      <c r="D770" s="53"/>
      <c r="E770" s="84"/>
    </row>
    <row r="771" spans="3:5" ht="15.75" customHeight="1">
      <c r="C771" s="101"/>
      <c r="D771" s="53"/>
      <c r="E771" s="84"/>
    </row>
    <row r="772" spans="3:5" ht="15.75" customHeight="1">
      <c r="C772" s="101"/>
      <c r="D772" s="53"/>
      <c r="E772" s="84"/>
    </row>
    <row r="773" spans="3:5" ht="15.75" customHeight="1">
      <c r="C773" s="101"/>
      <c r="D773" s="53"/>
      <c r="E773" s="84"/>
    </row>
    <row r="774" spans="3:5" ht="15.75" customHeight="1">
      <c r="C774" s="101"/>
      <c r="D774" s="53"/>
      <c r="E774" s="84"/>
    </row>
    <row r="775" spans="3:5" ht="15.75" customHeight="1">
      <c r="C775" s="101"/>
      <c r="D775" s="53"/>
      <c r="E775" s="84"/>
    </row>
    <row r="776" spans="3:5" ht="15.75" customHeight="1">
      <c r="C776" s="101"/>
      <c r="D776" s="53"/>
      <c r="E776" s="84"/>
    </row>
    <row r="777" spans="3:5" ht="15.75" customHeight="1">
      <c r="C777" s="101"/>
      <c r="D777" s="53"/>
      <c r="E777" s="84"/>
    </row>
    <row r="778" spans="3:5" ht="15.75" customHeight="1">
      <c r="C778" s="101"/>
      <c r="D778" s="53"/>
      <c r="E778" s="84"/>
    </row>
    <row r="779" spans="3:5" ht="15.75" customHeight="1">
      <c r="C779" s="101"/>
      <c r="D779" s="53"/>
      <c r="E779" s="84"/>
    </row>
    <row r="780" spans="3:5" ht="15.75" customHeight="1">
      <c r="C780" s="101"/>
      <c r="D780" s="53"/>
      <c r="E780" s="84"/>
    </row>
    <row r="781" spans="3:5" ht="15.75" customHeight="1">
      <c r="C781" s="101"/>
      <c r="D781" s="53"/>
      <c r="E781" s="84"/>
    </row>
    <row r="782" spans="3:5" ht="15.75" customHeight="1">
      <c r="C782" s="101"/>
      <c r="D782" s="53"/>
      <c r="E782" s="84"/>
    </row>
    <row r="783" spans="3:5" ht="15.75" customHeight="1">
      <c r="C783" s="101"/>
      <c r="D783" s="53"/>
      <c r="E783" s="84"/>
    </row>
    <row r="784" spans="3:5" ht="15.75" customHeight="1">
      <c r="C784" s="101"/>
      <c r="D784" s="53"/>
      <c r="E784" s="84"/>
    </row>
    <row r="785" spans="3:5" ht="15.75" customHeight="1">
      <c r="C785" s="101"/>
      <c r="D785" s="53"/>
      <c r="E785" s="84"/>
    </row>
    <row r="786" spans="3:5" ht="15.75" customHeight="1">
      <c r="C786" s="101"/>
      <c r="D786" s="53"/>
      <c r="E786" s="84"/>
    </row>
    <row r="787" spans="3:5" ht="15.75" customHeight="1">
      <c r="C787" s="101"/>
      <c r="D787" s="53"/>
      <c r="E787" s="84"/>
    </row>
    <row r="788" spans="3:5" ht="15.75" customHeight="1">
      <c r="C788" s="101"/>
      <c r="D788" s="53"/>
      <c r="E788" s="84"/>
    </row>
    <row r="789" spans="3:5" ht="15.75" customHeight="1">
      <c r="C789" s="101"/>
      <c r="D789" s="53"/>
      <c r="E789" s="84"/>
    </row>
    <row r="790" spans="3:5" ht="15.75" customHeight="1">
      <c r="C790" s="101"/>
      <c r="D790" s="53"/>
      <c r="E790" s="84"/>
    </row>
    <row r="791" spans="3:5" ht="15.75" customHeight="1">
      <c r="C791" s="101"/>
      <c r="D791" s="53"/>
      <c r="E791" s="84"/>
    </row>
    <row r="792" spans="3:5" ht="15.75" customHeight="1">
      <c r="C792" s="101"/>
      <c r="D792" s="53"/>
      <c r="E792" s="84"/>
    </row>
    <row r="793" spans="3:5" ht="15.75" customHeight="1">
      <c r="C793" s="101"/>
      <c r="D793" s="53"/>
      <c r="E793" s="84"/>
    </row>
    <row r="794" spans="3:5" ht="15.75" customHeight="1">
      <c r="C794" s="101"/>
      <c r="D794" s="53"/>
      <c r="E794" s="84"/>
    </row>
    <row r="795" spans="3:5" ht="15.75" customHeight="1">
      <c r="C795" s="101"/>
      <c r="D795" s="53"/>
      <c r="E795" s="84"/>
    </row>
    <row r="796" spans="3:5" ht="15.75" customHeight="1">
      <c r="C796" s="101"/>
      <c r="D796" s="53"/>
      <c r="E796" s="84"/>
    </row>
    <row r="797" spans="3:5" ht="15.75" customHeight="1">
      <c r="C797" s="101"/>
      <c r="D797" s="53"/>
      <c r="E797" s="84"/>
    </row>
    <row r="798" spans="3:5" ht="15.75" customHeight="1">
      <c r="C798" s="101"/>
      <c r="D798" s="53"/>
      <c r="E798" s="84"/>
    </row>
    <row r="799" spans="3:5" ht="15.75" customHeight="1">
      <c r="C799" s="101"/>
      <c r="D799" s="53"/>
      <c r="E799" s="84"/>
    </row>
    <row r="800" spans="3:5" ht="15.75" customHeight="1">
      <c r="C800" s="101"/>
      <c r="D800" s="53"/>
      <c r="E800" s="84"/>
    </row>
    <row r="801" spans="3:5" ht="15.75" customHeight="1">
      <c r="C801" s="101"/>
      <c r="D801" s="53"/>
      <c r="E801" s="84"/>
    </row>
    <row r="802" spans="3:5" ht="15.75" customHeight="1">
      <c r="C802" s="101"/>
      <c r="D802" s="53"/>
      <c r="E802" s="84"/>
    </row>
    <row r="803" spans="3:5" ht="15.75" customHeight="1">
      <c r="C803" s="101"/>
      <c r="D803" s="53"/>
      <c r="E803" s="84"/>
    </row>
    <row r="804" spans="3:5" ht="15.75" customHeight="1">
      <c r="C804" s="101"/>
      <c r="D804" s="53"/>
      <c r="E804" s="84"/>
    </row>
    <row r="805" spans="3:5" ht="15.75" customHeight="1">
      <c r="C805" s="101"/>
      <c r="D805" s="53"/>
      <c r="E805" s="84"/>
    </row>
    <row r="806" spans="3:5" ht="15.75" customHeight="1">
      <c r="C806" s="101"/>
      <c r="D806" s="53"/>
      <c r="E806" s="84"/>
    </row>
    <row r="807" spans="3:5" ht="15.75" customHeight="1">
      <c r="C807" s="101"/>
      <c r="D807" s="53"/>
      <c r="E807" s="84"/>
    </row>
    <row r="808" spans="3:5" ht="15.75" customHeight="1">
      <c r="C808" s="101"/>
      <c r="D808" s="53"/>
      <c r="E808" s="84"/>
    </row>
    <row r="809" spans="3:5" ht="15.75" customHeight="1">
      <c r="C809" s="101"/>
      <c r="D809" s="53"/>
      <c r="E809" s="84"/>
    </row>
    <row r="810" spans="3:5" ht="15.75" customHeight="1">
      <c r="C810" s="101"/>
      <c r="D810" s="53"/>
      <c r="E810" s="84"/>
    </row>
    <row r="811" spans="3:5" ht="15.75" customHeight="1">
      <c r="C811" s="101"/>
      <c r="D811" s="53"/>
      <c r="E811" s="84"/>
    </row>
    <row r="812" spans="3:5" ht="15.75" customHeight="1">
      <c r="C812" s="101"/>
      <c r="D812" s="53"/>
      <c r="E812" s="84"/>
    </row>
    <row r="813" spans="3:5" ht="15.75" customHeight="1">
      <c r="C813" s="101"/>
      <c r="D813" s="53"/>
      <c r="E813" s="84"/>
    </row>
    <row r="814" spans="3:5" ht="15.75" customHeight="1">
      <c r="C814" s="101"/>
      <c r="D814" s="53"/>
      <c r="E814" s="84"/>
    </row>
    <row r="815" spans="3:5" ht="15.75" customHeight="1">
      <c r="C815" s="101"/>
      <c r="D815" s="53"/>
      <c r="E815" s="84"/>
    </row>
    <row r="816" spans="3:5" ht="15.75" customHeight="1">
      <c r="C816" s="101"/>
      <c r="D816" s="53"/>
      <c r="E816" s="84"/>
    </row>
    <row r="817" spans="3:5" ht="15.75" customHeight="1">
      <c r="C817" s="101"/>
      <c r="D817" s="53"/>
      <c r="E817" s="84"/>
    </row>
    <row r="818" spans="3:5" ht="15.75" customHeight="1">
      <c r="C818" s="101"/>
      <c r="D818" s="53"/>
      <c r="E818" s="84"/>
    </row>
    <row r="819" spans="3:5" ht="15.75" customHeight="1">
      <c r="C819" s="101"/>
      <c r="D819" s="53"/>
      <c r="E819" s="84"/>
    </row>
    <row r="820" spans="3:5" ht="15.75" customHeight="1">
      <c r="C820" s="101"/>
      <c r="D820" s="53"/>
      <c r="E820" s="84"/>
    </row>
    <row r="821" spans="3:5" ht="15.75" customHeight="1">
      <c r="C821" s="101"/>
      <c r="D821" s="53"/>
      <c r="E821" s="84"/>
    </row>
    <row r="822" spans="3:5" ht="15.75" customHeight="1">
      <c r="C822" s="101"/>
      <c r="D822" s="53"/>
      <c r="E822" s="84"/>
    </row>
    <row r="823" spans="3:5" ht="15.75" customHeight="1">
      <c r="C823" s="101"/>
      <c r="D823" s="53"/>
      <c r="E823" s="84"/>
    </row>
    <row r="824" spans="3:5" ht="15.75" customHeight="1">
      <c r="C824" s="101"/>
      <c r="D824" s="53"/>
      <c r="E824" s="84"/>
    </row>
    <row r="825" spans="3:5" ht="15.75" customHeight="1">
      <c r="C825" s="101"/>
      <c r="D825" s="53"/>
      <c r="E825" s="84"/>
    </row>
    <row r="826" spans="3:5" ht="15.75" customHeight="1">
      <c r="C826" s="101"/>
      <c r="D826" s="53"/>
      <c r="E826" s="84"/>
    </row>
    <row r="827" spans="3:5" ht="15.75" customHeight="1">
      <c r="C827" s="101"/>
      <c r="D827" s="53"/>
      <c r="E827" s="84"/>
    </row>
    <row r="828" spans="3:5" ht="15.75" customHeight="1">
      <c r="C828" s="101"/>
      <c r="D828" s="53"/>
      <c r="E828" s="84"/>
    </row>
    <row r="829" spans="3:5" ht="15.75" customHeight="1">
      <c r="C829" s="101"/>
      <c r="D829" s="53"/>
      <c r="E829" s="84"/>
    </row>
    <row r="830" spans="3:5" ht="15.75" customHeight="1">
      <c r="C830" s="101"/>
      <c r="D830" s="53"/>
      <c r="E830" s="84"/>
    </row>
    <row r="831" spans="3:5" ht="15.75" customHeight="1">
      <c r="C831" s="101"/>
      <c r="D831" s="53"/>
      <c r="E831" s="84"/>
    </row>
    <row r="832" spans="3:5" ht="15.75" customHeight="1">
      <c r="C832" s="101"/>
      <c r="D832" s="53"/>
      <c r="E832" s="84"/>
    </row>
    <row r="833" spans="3:5" ht="15.75" customHeight="1">
      <c r="C833" s="101"/>
      <c r="D833" s="53"/>
      <c r="E833" s="84"/>
    </row>
    <row r="834" spans="3:5" ht="15.75" customHeight="1">
      <c r="C834" s="101"/>
      <c r="D834" s="53"/>
      <c r="E834" s="84"/>
    </row>
    <row r="835" spans="3:5" ht="15.75" customHeight="1">
      <c r="C835" s="101"/>
      <c r="D835" s="53"/>
      <c r="E835" s="84"/>
    </row>
    <row r="836" spans="3:5" ht="15.75" customHeight="1">
      <c r="C836" s="101"/>
      <c r="D836" s="53"/>
      <c r="E836" s="84"/>
    </row>
    <row r="837" spans="3:5" ht="15.75" customHeight="1">
      <c r="C837" s="101"/>
      <c r="D837" s="53"/>
      <c r="E837" s="84"/>
    </row>
    <row r="838" spans="3:5" ht="15.75" customHeight="1">
      <c r="C838" s="101"/>
      <c r="D838" s="53"/>
      <c r="E838" s="84"/>
    </row>
    <row r="839" spans="3:5" ht="15.75" customHeight="1">
      <c r="C839" s="101"/>
      <c r="D839" s="53"/>
      <c r="E839" s="84"/>
    </row>
    <row r="840" spans="3:5" ht="15.75" customHeight="1">
      <c r="C840" s="101"/>
      <c r="D840" s="53"/>
      <c r="E840" s="84"/>
    </row>
    <row r="841" spans="3:5" ht="15.75" customHeight="1">
      <c r="C841" s="101"/>
      <c r="D841" s="53"/>
      <c r="E841" s="84"/>
    </row>
    <row r="842" spans="3:5" ht="15.75" customHeight="1">
      <c r="C842" s="101"/>
      <c r="D842" s="53"/>
      <c r="E842" s="84"/>
    </row>
    <row r="843" spans="3:5" ht="15.75" customHeight="1">
      <c r="C843" s="101"/>
      <c r="D843" s="53"/>
      <c r="E843" s="84"/>
    </row>
    <row r="844" spans="3:5" ht="15.75" customHeight="1">
      <c r="C844" s="101"/>
      <c r="D844" s="53"/>
      <c r="E844" s="84"/>
    </row>
    <row r="845" spans="3:5" ht="15.75" customHeight="1">
      <c r="C845" s="101"/>
      <c r="D845" s="53"/>
      <c r="E845" s="84"/>
    </row>
    <row r="846" spans="3:5" ht="15.75" customHeight="1">
      <c r="C846" s="101"/>
      <c r="D846" s="53"/>
      <c r="E846" s="84"/>
    </row>
    <row r="847" spans="3:5" ht="15.75" customHeight="1">
      <c r="C847" s="101"/>
      <c r="D847" s="53"/>
      <c r="E847" s="84"/>
    </row>
    <row r="848" spans="3:5" ht="15.75" customHeight="1">
      <c r="C848" s="101"/>
      <c r="D848" s="53"/>
      <c r="E848" s="84"/>
    </row>
    <row r="849" spans="3:5" ht="15.75" customHeight="1">
      <c r="C849" s="101"/>
      <c r="D849" s="53"/>
      <c r="E849" s="84"/>
    </row>
    <row r="850" spans="3:5" ht="15.75" customHeight="1">
      <c r="C850" s="101"/>
      <c r="D850" s="53"/>
      <c r="E850" s="84"/>
    </row>
    <row r="851" spans="3:5" ht="15.75" customHeight="1">
      <c r="C851" s="101"/>
      <c r="D851" s="53"/>
      <c r="E851" s="84"/>
    </row>
    <row r="852" spans="3:5" ht="15.75" customHeight="1">
      <c r="C852" s="101"/>
      <c r="D852" s="53"/>
      <c r="E852" s="84"/>
    </row>
    <row r="853" spans="3:5" ht="15.75" customHeight="1">
      <c r="C853" s="101"/>
      <c r="D853" s="53"/>
      <c r="E853" s="84"/>
    </row>
    <row r="854" spans="3:5" ht="15.75" customHeight="1">
      <c r="C854" s="101"/>
      <c r="D854" s="53"/>
      <c r="E854" s="84"/>
    </row>
    <row r="855" spans="3:5" ht="15.75" customHeight="1">
      <c r="C855" s="101"/>
      <c r="D855" s="53"/>
      <c r="E855" s="84"/>
    </row>
    <row r="856" spans="3:5" ht="15.75" customHeight="1">
      <c r="C856" s="101"/>
      <c r="D856" s="53"/>
      <c r="E856" s="84"/>
    </row>
    <row r="857" spans="3:5" ht="15.75" customHeight="1">
      <c r="C857" s="101"/>
      <c r="D857" s="53"/>
      <c r="E857" s="84"/>
    </row>
    <row r="858" spans="3:5" ht="15.75" customHeight="1">
      <c r="C858" s="101"/>
      <c r="D858" s="53"/>
      <c r="E858" s="84"/>
    </row>
    <row r="859" spans="3:5" ht="15.75" customHeight="1">
      <c r="C859" s="101"/>
      <c r="D859" s="53"/>
      <c r="E859" s="84"/>
    </row>
    <row r="860" spans="3:5" ht="15.75" customHeight="1">
      <c r="C860" s="101"/>
      <c r="D860" s="53"/>
      <c r="E860" s="84"/>
    </row>
    <row r="861" spans="3:5" ht="15.75" customHeight="1">
      <c r="C861" s="101"/>
      <c r="D861" s="53"/>
      <c r="E861" s="84"/>
    </row>
    <row r="862" spans="3:5" ht="15.75" customHeight="1">
      <c r="C862" s="101"/>
      <c r="D862" s="53"/>
      <c r="E862" s="84"/>
    </row>
    <row r="863" spans="3:5" ht="15.75" customHeight="1">
      <c r="C863" s="101"/>
      <c r="D863" s="53"/>
      <c r="E863" s="84"/>
    </row>
    <row r="864" spans="3:5" ht="15.75" customHeight="1">
      <c r="C864" s="101"/>
      <c r="D864" s="53"/>
      <c r="E864" s="84"/>
    </row>
    <row r="865" spans="3:5" ht="15.75" customHeight="1">
      <c r="C865" s="101"/>
      <c r="D865" s="53"/>
      <c r="E865" s="84"/>
    </row>
    <row r="866" spans="3:5" ht="15.75" customHeight="1">
      <c r="C866" s="101"/>
      <c r="D866" s="53"/>
      <c r="E866" s="84"/>
    </row>
    <row r="867" spans="3:5" ht="15.75" customHeight="1">
      <c r="C867" s="101"/>
      <c r="D867" s="53"/>
      <c r="E867" s="84"/>
    </row>
    <row r="868" spans="3:5" ht="15.75" customHeight="1">
      <c r="C868" s="101"/>
      <c r="D868" s="53"/>
      <c r="E868" s="84"/>
    </row>
    <row r="869" spans="3:5" ht="15.75" customHeight="1">
      <c r="C869" s="101"/>
      <c r="D869" s="53"/>
      <c r="E869" s="84"/>
    </row>
    <row r="870" spans="3:5" ht="15.75" customHeight="1">
      <c r="C870" s="101"/>
      <c r="D870" s="53"/>
      <c r="E870" s="84"/>
    </row>
    <row r="871" spans="3:5" ht="15.75" customHeight="1">
      <c r="C871" s="101"/>
      <c r="D871" s="53"/>
      <c r="E871" s="84"/>
    </row>
    <row r="872" spans="3:5" ht="15.75" customHeight="1">
      <c r="C872" s="101"/>
      <c r="D872" s="53"/>
      <c r="E872" s="84"/>
    </row>
    <row r="873" spans="3:5" ht="15.75" customHeight="1">
      <c r="C873" s="101"/>
      <c r="D873" s="53"/>
      <c r="E873" s="84"/>
    </row>
    <row r="874" spans="3:5" ht="15.75" customHeight="1">
      <c r="C874" s="101"/>
      <c r="D874" s="53"/>
      <c r="E874" s="84"/>
    </row>
    <row r="875" spans="3:5" ht="15.75" customHeight="1">
      <c r="C875" s="101"/>
      <c r="D875" s="53"/>
      <c r="E875" s="84"/>
    </row>
    <row r="876" spans="3:5" ht="15.75" customHeight="1">
      <c r="C876" s="101"/>
      <c r="D876" s="53"/>
      <c r="E876" s="84"/>
    </row>
    <row r="877" spans="3:5" ht="15.75" customHeight="1">
      <c r="C877" s="101"/>
      <c r="D877" s="53"/>
      <c r="E877" s="84"/>
    </row>
    <row r="878" spans="3:5" ht="15.75" customHeight="1">
      <c r="C878" s="101"/>
      <c r="D878" s="53"/>
      <c r="E878" s="84"/>
    </row>
    <row r="879" spans="3:5" ht="15.75" customHeight="1">
      <c r="C879" s="101"/>
      <c r="D879" s="53"/>
      <c r="E879" s="84"/>
    </row>
    <row r="880" spans="3:5" ht="15.75" customHeight="1">
      <c r="C880" s="101"/>
      <c r="D880" s="53"/>
      <c r="E880" s="84"/>
    </row>
    <row r="881" spans="3:5" ht="15.75" customHeight="1">
      <c r="C881" s="101"/>
      <c r="D881" s="53"/>
      <c r="E881" s="84"/>
    </row>
    <row r="882" spans="3:5" ht="15.75" customHeight="1">
      <c r="C882" s="101"/>
      <c r="D882" s="53"/>
      <c r="E882" s="84"/>
    </row>
    <row r="883" spans="3:5" ht="15.75" customHeight="1">
      <c r="C883" s="101"/>
      <c r="D883" s="53"/>
      <c r="E883" s="84"/>
    </row>
    <row r="884" spans="3:5" ht="15.75" customHeight="1">
      <c r="C884" s="101"/>
      <c r="D884" s="53"/>
      <c r="E884" s="84"/>
    </row>
    <row r="885" spans="3:5" ht="15.75" customHeight="1">
      <c r="C885" s="101"/>
      <c r="D885" s="53"/>
      <c r="E885" s="84"/>
    </row>
    <row r="886" spans="3:5" ht="15.75" customHeight="1">
      <c r="C886" s="101"/>
      <c r="D886" s="53"/>
      <c r="E886" s="84"/>
    </row>
    <row r="887" spans="3:5" ht="15.75" customHeight="1">
      <c r="C887" s="101"/>
      <c r="D887" s="53"/>
      <c r="E887" s="84"/>
    </row>
    <row r="888" spans="3:5" ht="15.75" customHeight="1">
      <c r="C888" s="101"/>
      <c r="D888" s="53"/>
      <c r="E888" s="84"/>
    </row>
    <row r="889" spans="3:5" ht="15.75" customHeight="1">
      <c r="C889" s="101"/>
      <c r="D889" s="53"/>
      <c r="E889" s="84"/>
    </row>
    <row r="890" spans="3:5" ht="15.75" customHeight="1">
      <c r="C890" s="101"/>
      <c r="D890" s="53"/>
      <c r="E890" s="84"/>
    </row>
    <row r="891" spans="3:5" ht="15.75" customHeight="1">
      <c r="C891" s="101"/>
      <c r="D891" s="53"/>
      <c r="E891" s="84"/>
    </row>
    <row r="892" spans="3:5" ht="15.75" customHeight="1">
      <c r="C892" s="101"/>
      <c r="D892" s="53"/>
      <c r="E892" s="84"/>
    </row>
    <row r="893" spans="3:5" ht="15.75" customHeight="1">
      <c r="C893" s="101"/>
      <c r="D893" s="53"/>
      <c r="E893" s="84"/>
    </row>
    <row r="894" spans="3:5" ht="15.75" customHeight="1">
      <c r="C894" s="101"/>
      <c r="D894" s="53"/>
      <c r="E894" s="84"/>
    </row>
    <row r="895" spans="3:5" ht="15.75" customHeight="1">
      <c r="C895" s="101"/>
      <c r="D895" s="53"/>
      <c r="E895" s="84"/>
    </row>
    <row r="896" spans="3:5" ht="15.75" customHeight="1">
      <c r="C896" s="101"/>
      <c r="D896" s="53"/>
      <c r="E896" s="84"/>
    </row>
    <row r="897" spans="3:5" ht="15.75" customHeight="1">
      <c r="C897" s="101"/>
      <c r="D897" s="53"/>
      <c r="E897" s="84"/>
    </row>
    <row r="898" spans="3:5" ht="15.75" customHeight="1">
      <c r="C898" s="101"/>
      <c r="D898" s="53"/>
      <c r="E898" s="84"/>
    </row>
    <row r="899" spans="3:5" ht="15.75" customHeight="1">
      <c r="C899" s="101"/>
      <c r="D899" s="53"/>
      <c r="E899" s="84"/>
    </row>
    <row r="900" spans="3:5" ht="15.75" customHeight="1">
      <c r="C900" s="101"/>
      <c r="D900" s="53"/>
      <c r="E900" s="84"/>
    </row>
    <row r="901" spans="3:5" ht="15.75" customHeight="1">
      <c r="C901" s="101"/>
      <c r="D901" s="53"/>
      <c r="E901" s="84"/>
    </row>
    <row r="902" spans="3:5" ht="15.75" customHeight="1">
      <c r="C902" s="101"/>
      <c r="D902" s="53"/>
      <c r="E902" s="84"/>
    </row>
    <row r="903" spans="3:5" ht="15.75" customHeight="1">
      <c r="C903" s="101"/>
      <c r="D903" s="53"/>
      <c r="E903" s="84"/>
    </row>
    <row r="904" spans="3:5" ht="15.75" customHeight="1">
      <c r="C904" s="101"/>
      <c r="D904" s="53"/>
      <c r="E904" s="84"/>
    </row>
    <row r="905" spans="3:5" ht="15.75" customHeight="1">
      <c r="C905" s="101"/>
      <c r="D905" s="53"/>
      <c r="E905" s="84"/>
    </row>
    <row r="906" spans="3:5" ht="15.75" customHeight="1">
      <c r="C906" s="101"/>
      <c r="D906" s="53"/>
      <c r="E906" s="84"/>
    </row>
    <row r="907" spans="3:5" ht="15.75" customHeight="1">
      <c r="C907" s="101"/>
      <c r="D907" s="53"/>
      <c r="E907" s="84"/>
    </row>
    <row r="908" spans="3:5" ht="15.75" customHeight="1">
      <c r="C908" s="101"/>
      <c r="D908" s="53"/>
      <c r="E908" s="84"/>
    </row>
    <row r="909" spans="3:5" ht="15.75" customHeight="1">
      <c r="C909" s="101"/>
      <c r="D909" s="53"/>
      <c r="E909" s="84"/>
    </row>
    <row r="910" spans="3:5" ht="15.75" customHeight="1">
      <c r="C910" s="101"/>
      <c r="D910" s="53"/>
      <c r="E910" s="84"/>
    </row>
    <row r="911" spans="3:5" ht="15.75" customHeight="1">
      <c r="C911" s="101"/>
      <c r="D911" s="53"/>
      <c r="E911" s="84"/>
    </row>
    <row r="912" spans="3:5" ht="15.75" customHeight="1">
      <c r="C912" s="101"/>
      <c r="D912" s="53"/>
      <c r="E912" s="84"/>
    </row>
    <row r="913" spans="3:5" ht="15.75" customHeight="1">
      <c r="C913" s="101"/>
      <c r="D913" s="53"/>
      <c r="E913" s="84"/>
    </row>
    <row r="914" spans="3:5" ht="15.75" customHeight="1">
      <c r="C914" s="101"/>
      <c r="D914" s="53"/>
      <c r="E914" s="84"/>
    </row>
    <row r="915" spans="3:5" ht="15.75" customHeight="1">
      <c r="C915" s="101"/>
      <c r="D915" s="53"/>
      <c r="E915" s="84"/>
    </row>
    <row r="916" spans="3:5" ht="15.75" customHeight="1">
      <c r="C916" s="101"/>
      <c r="D916" s="53"/>
      <c r="E916" s="84"/>
    </row>
    <row r="917" spans="3:5" ht="15.75" customHeight="1">
      <c r="C917" s="101"/>
      <c r="D917" s="53"/>
      <c r="E917" s="84"/>
    </row>
    <row r="918" spans="3:5" ht="15.75" customHeight="1">
      <c r="C918" s="101"/>
      <c r="D918" s="53"/>
      <c r="E918" s="84"/>
    </row>
    <row r="919" spans="3:5" ht="15.75" customHeight="1">
      <c r="C919" s="101"/>
      <c r="D919" s="53"/>
      <c r="E919" s="84"/>
    </row>
    <row r="920" spans="3:5" ht="15.75" customHeight="1">
      <c r="C920" s="101"/>
      <c r="D920" s="53"/>
      <c r="E920" s="84"/>
    </row>
    <row r="921" spans="3:5" ht="15.75" customHeight="1">
      <c r="C921" s="101"/>
      <c r="D921" s="53"/>
      <c r="E921" s="84"/>
    </row>
    <row r="922" spans="3:5" ht="15.75" customHeight="1">
      <c r="C922" s="101"/>
      <c r="D922" s="53"/>
      <c r="E922" s="84"/>
    </row>
    <row r="923" spans="3:5" ht="15.75" customHeight="1">
      <c r="C923" s="101"/>
      <c r="D923" s="53"/>
      <c r="E923" s="84"/>
    </row>
    <row r="924" spans="3:5" ht="15.75" customHeight="1">
      <c r="C924" s="101"/>
      <c r="D924" s="53"/>
      <c r="E924" s="84"/>
    </row>
    <row r="925" spans="3:5" ht="15.75" customHeight="1">
      <c r="C925" s="101"/>
      <c r="D925" s="53"/>
      <c r="E925" s="84"/>
    </row>
    <row r="926" spans="3:5" ht="15.75" customHeight="1">
      <c r="C926" s="101"/>
      <c r="D926" s="53"/>
      <c r="E926" s="84"/>
    </row>
    <row r="927" spans="3:5" ht="15.75" customHeight="1">
      <c r="C927" s="101"/>
      <c r="D927" s="53"/>
      <c r="E927" s="84"/>
    </row>
    <row r="928" spans="3:5" ht="15.75" customHeight="1">
      <c r="C928" s="101"/>
      <c r="D928" s="53"/>
      <c r="E928" s="84"/>
    </row>
    <row r="929" spans="3:5" ht="15.75" customHeight="1">
      <c r="C929" s="101"/>
      <c r="D929" s="53"/>
      <c r="E929" s="84"/>
    </row>
    <row r="930" spans="3:5" ht="15.75" customHeight="1">
      <c r="C930" s="101"/>
      <c r="D930" s="53"/>
      <c r="E930" s="84"/>
    </row>
    <row r="931" spans="3:5" ht="15.75" customHeight="1">
      <c r="C931" s="101"/>
      <c r="D931" s="53"/>
      <c r="E931" s="84"/>
    </row>
    <row r="932" spans="3:5" ht="15.75" customHeight="1">
      <c r="C932" s="101"/>
      <c r="D932" s="53"/>
      <c r="E932" s="84"/>
    </row>
    <row r="933" spans="3:5" ht="15.75" customHeight="1">
      <c r="C933" s="101"/>
      <c r="D933" s="53"/>
      <c r="E933" s="84"/>
    </row>
    <row r="934" spans="3:5" ht="15.75" customHeight="1">
      <c r="C934" s="101"/>
      <c r="D934" s="53"/>
      <c r="E934" s="84"/>
    </row>
    <row r="935" spans="3:5" ht="15.75" customHeight="1">
      <c r="C935" s="101"/>
      <c r="D935" s="53"/>
      <c r="E935" s="84"/>
    </row>
    <row r="936" spans="3:5" ht="15.75" customHeight="1">
      <c r="C936" s="101"/>
      <c r="D936" s="53"/>
      <c r="E936" s="84"/>
    </row>
    <row r="937" spans="3:5" ht="15.75" customHeight="1">
      <c r="C937" s="101"/>
      <c r="D937" s="53"/>
      <c r="E937" s="84"/>
    </row>
    <row r="938" spans="3:5" ht="15.75" customHeight="1">
      <c r="C938" s="101"/>
      <c r="D938" s="53"/>
      <c r="E938" s="84"/>
    </row>
    <row r="939" spans="3:5" ht="15.75" customHeight="1">
      <c r="C939" s="101"/>
      <c r="D939" s="53"/>
      <c r="E939" s="84"/>
    </row>
    <row r="940" spans="3:5" ht="15.75" customHeight="1">
      <c r="C940" s="101"/>
      <c r="D940" s="53"/>
      <c r="E940" s="84"/>
    </row>
    <row r="941" spans="3:5" ht="15.75" customHeight="1">
      <c r="C941" s="101"/>
      <c r="D941" s="53"/>
      <c r="E941" s="84"/>
    </row>
    <row r="942" spans="3:5" ht="15.75" customHeight="1">
      <c r="C942" s="101"/>
      <c r="D942" s="53"/>
      <c r="E942" s="84"/>
    </row>
    <row r="943" spans="3:5" ht="15.75" customHeight="1">
      <c r="C943" s="101"/>
      <c r="D943" s="53"/>
      <c r="E943" s="84"/>
    </row>
    <row r="944" spans="3:5" ht="15.75" customHeight="1">
      <c r="C944" s="101"/>
      <c r="D944" s="53"/>
      <c r="E944" s="84"/>
    </row>
    <row r="945" spans="3:5" ht="15.75" customHeight="1">
      <c r="C945" s="101"/>
      <c r="D945" s="53"/>
      <c r="E945" s="84"/>
    </row>
    <row r="946" spans="3:5" ht="15.75" customHeight="1">
      <c r="C946" s="101"/>
      <c r="D946" s="53"/>
      <c r="E946" s="84"/>
    </row>
    <row r="947" spans="3:5" ht="15.75" customHeight="1">
      <c r="C947" s="101"/>
      <c r="D947" s="53"/>
      <c r="E947" s="84"/>
    </row>
    <row r="948" spans="3:5" ht="15.75" customHeight="1">
      <c r="C948" s="101"/>
      <c r="D948" s="53"/>
      <c r="E948" s="84"/>
    </row>
    <row r="949" spans="3:5" ht="15.75" customHeight="1">
      <c r="C949" s="101"/>
      <c r="D949" s="53"/>
      <c r="E949" s="84"/>
    </row>
    <row r="950" spans="3:5" ht="15.75" customHeight="1">
      <c r="C950" s="101"/>
      <c r="D950" s="53"/>
      <c r="E950" s="84"/>
    </row>
    <row r="951" spans="3:5" ht="15.75" customHeight="1">
      <c r="C951" s="101"/>
      <c r="D951" s="53"/>
      <c r="E951" s="84"/>
    </row>
    <row r="952" spans="3:5" ht="15.75" customHeight="1">
      <c r="C952" s="101"/>
      <c r="D952" s="53"/>
      <c r="E952" s="84"/>
    </row>
    <row r="953" spans="3:5" ht="15.75" customHeight="1">
      <c r="C953" s="101"/>
      <c r="D953" s="53"/>
      <c r="E953" s="84"/>
    </row>
    <row r="954" spans="3:5" ht="15.75" customHeight="1">
      <c r="C954" s="101"/>
      <c r="D954" s="53"/>
      <c r="E954" s="84"/>
    </row>
    <row r="955" spans="3:5" ht="15.75" customHeight="1">
      <c r="C955" s="101"/>
      <c r="D955" s="53"/>
      <c r="E955" s="84"/>
    </row>
    <row r="956" spans="3:5" ht="15.75" customHeight="1">
      <c r="C956" s="101"/>
      <c r="D956" s="53"/>
      <c r="E956" s="84"/>
    </row>
    <row r="957" spans="3:5" ht="15.75" customHeight="1">
      <c r="C957" s="101"/>
      <c r="D957" s="53"/>
      <c r="E957" s="84"/>
    </row>
    <row r="958" spans="3:5" ht="15.75" customHeight="1">
      <c r="C958" s="101"/>
      <c r="D958" s="53"/>
      <c r="E958" s="84"/>
    </row>
    <row r="959" spans="3:5" ht="15.75" customHeight="1">
      <c r="C959" s="101"/>
      <c r="D959" s="53"/>
      <c r="E959" s="84"/>
    </row>
    <row r="960" spans="3:5" ht="15.75" customHeight="1">
      <c r="C960" s="101"/>
      <c r="D960" s="53"/>
      <c r="E960" s="84"/>
    </row>
    <row r="961" spans="3:5" ht="15.75" customHeight="1">
      <c r="C961" s="101"/>
      <c r="D961" s="53"/>
      <c r="E961" s="84"/>
    </row>
    <row r="962" spans="3:5" ht="15.75" customHeight="1">
      <c r="C962" s="101"/>
      <c r="D962" s="53"/>
      <c r="E962" s="84"/>
    </row>
    <row r="963" spans="3:5" ht="15.75" customHeight="1">
      <c r="C963" s="101"/>
      <c r="D963" s="53"/>
      <c r="E963" s="84"/>
    </row>
    <row r="964" spans="3:5" ht="15.75" customHeight="1">
      <c r="C964" s="101"/>
      <c r="D964" s="53"/>
      <c r="E964" s="84"/>
    </row>
    <row r="965" spans="3:5" ht="15.75" customHeight="1">
      <c r="C965" s="101"/>
      <c r="D965" s="53"/>
      <c r="E965" s="84"/>
    </row>
    <row r="966" spans="3:5" ht="15.75" customHeight="1">
      <c r="C966" s="101"/>
      <c r="D966" s="53"/>
      <c r="E966" s="84"/>
    </row>
    <row r="967" spans="3:5" ht="15.75" customHeight="1">
      <c r="C967" s="101"/>
      <c r="D967" s="53"/>
      <c r="E967" s="84"/>
    </row>
    <row r="968" spans="3:5" ht="15.75" customHeight="1">
      <c r="C968" s="101"/>
      <c r="D968" s="53"/>
      <c r="E968" s="84"/>
    </row>
    <row r="969" spans="3:5" ht="15.75" customHeight="1">
      <c r="C969" s="101"/>
      <c r="D969" s="53"/>
      <c r="E969" s="84"/>
    </row>
    <row r="970" spans="3:5" ht="15.75" customHeight="1">
      <c r="C970" s="101"/>
      <c r="D970" s="53"/>
      <c r="E970" s="84"/>
    </row>
    <row r="971" spans="3:5" ht="15.75" customHeight="1">
      <c r="C971" s="101"/>
      <c r="D971" s="53"/>
      <c r="E971" s="84"/>
    </row>
    <row r="972" spans="3:5" ht="15.75" customHeight="1">
      <c r="C972" s="101"/>
      <c r="D972" s="53"/>
      <c r="E972" s="84"/>
    </row>
    <row r="973" spans="3:5" ht="15.75" customHeight="1">
      <c r="C973" s="101"/>
      <c r="D973" s="53"/>
      <c r="E973" s="84"/>
    </row>
    <row r="974" spans="3:5" ht="15.75" customHeight="1">
      <c r="C974" s="101"/>
      <c r="D974" s="53"/>
      <c r="E974" s="84"/>
    </row>
    <row r="975" spans="3:5" ht="15.75" customHeight="1">
      <c r="C975" s="101"/>
      <c r="D975" s="53"/>
      <c r="E975" s="84"/>
    </row>
    <row r="976" spans="3:5" ht="15.75" customHeight="1">
      <c r="C976" s="101"/>
      <c r="D976" s="53"/>
      <c r="E976" s="84"/>
    </row>
    <row r="977" spans="3:5" ht="15.75" customHeight="1">
      <c r="C977" s="101"/>
      <c r="D977" s="53"/>
      <c r="E977" s="84"/>
    </row>
    <row r="978" spans="3:5" ht="15.75" customHeight="1">
      <c r="C978" s="101"/>
      <c r="D978" s="53"/>
      <c r="E978" s="84"/>
    </row>
    <row r="979" spans="3:5" ht="15.75" customHeight="1">
      <c r="C979" s="101"/>
      <c r="D979" s="53"/>
      <c r="E979" s="84"/>
    </row>
    <row r="980" spans="3:5" ht="15.75" customHeight="1">
      <c r="C980" s="101"/>
      <c r="D980" s="53"/>
      <c r="E980" s="84"/>
    </row>
    <row r="981" spans="3:5" ht="15.75" customHeight="1">
      <c r="C981" s="101"/>
      <c r="D981" s="53"/>
      <c r="E981" s="84"/>
    </row>
    <row r="982" spans="3:5" ht="15.75" customHeight="1">
      <c r="C982" s="101"/>
      <c r="D982" s="53"/>
      <c r="E982" s="84"/>
    </row>
    <row r="983" spans="3:5" ht="15.75" customHeight="1">
      <c r="C983" s="101"/>
      <c r="D983" s="53"/>
      <c r="E983" s="84"/>
    </row>
    <row r="984" spans="3:5" ht="15.75" customHeight="1">
      <c r="C984" s="101"/>
      <c r="D984" s="53"/>
      <c r="E984" s="84"/>
    </row>
    <row r="985" spans="3:5" ht="15.75" customHeight="1">
      <c r="C985" s="101"/>
      <c r="D985" s="53"/>
      <c r="E985" s="84"/>
    </row>
    <row r="986" spans="3:5" ht="15.75" customHeight="1">
      <c r="C986" s="101"/>
      <c r="D986" s="53"/>
      <c r="E986" s="84"/>
    </row>
    <row r="987" spans="3:5" ht="15.75" customHeight="1">
      <c r="C987" s="101"/>
      <c r="D987" s="53"/>
      <c r="E987" s="84"/>
    </row>
    <row r="988" spans="3:5" ht="15.75" customHeight="1">
      <c r="C988" s="101"/>
      <c r="D988" s="53"/>
      <c r="E988" s="84"/>
    </row>
    <row r="989" spans="3:5" ht="15.75" customHeight="1">
      <c r="C989" s="101"/>
      <c r="D989" s="53"/>
      <c r="E989" s="84"/>
    </row>
    <row r="990" spans="3:5" ht="15.75" customHeight="1">
      <c r="C990" s="101"/>
      <c r="D990" s="53"/>
      <c r="E990" s="84"/>
    </row>
    <row r="991" spans="3:5" ht="15.75" customHeight="1">
      <c r="C991" s="101"/>
      <c r="D991" s="53"/>
      <c r="E991" s="84"/>
    </row>
    <row r="992" spans="3:5" ht="15.75" customHeight="1">
      <c r="C992" s="101"/>
      <c r="D992" s="53"/>
      <c r="E992" s="84"/>
    </row>
    <row r="993" spans="3:5" ht="15.75" customHeight="1">
      <c r="C993" s="101"/>
      <c r="D993" s="53"/>
      <c r="E993" s="84"/>
    </row>
    <row r="994" spans="3:5" ht="15.75" customHeight="1">
      <c r="C994" s="101"/>
      <c r="D994" s="53"/>
      <c r="E994" s="84"/>
    </row>
    <row r="995" spans="3:5" ht="15.75" customHeight="1">
      <c r="C995" s="101"/>
      <c r="D995" s="53"/>
      <c r="E995" s="84"/>
    </row>
    <row r="996" spans="3:5" ht="15.75" customHeight="1">
      <c r="C996" s="101"/>
      <c r="D996" s="53"/>
      <c r="E996" s="84"/>
    </row>
    <row r="997" spans="3:5" ht="15.75" customHeight="1">
      <c r="C997" s="101"/>
      <c r="D997" s="53"/>
      <c r="E997" s="84"/>
    </row>
    <row r="998" spans="3:5" ht="15.75" customHeight="1">
      <c r="C998" s="101"/>
      <c r="D998" s="53"/>
      <c r="E998" s="84"/>
    </row>
    <row r="999" spans="3:5" ht="15.75" customHeight="1">
      <c r="C999" s="101"/>
      <c r="D999" s="53"/>
      <c r="E999" s="84"/>
    </row>
    <row r="1000" spans="3:5" ht="15.75" customHeight="1">
      <c r="C1000" s="101"/>
      <c r="D1000" s="53"/>
      <c r="E1000" s="84"/>
    </row>
    <row r="1001" spans="3:5" ht="15.75" customHeight="1">
      <c r="C1001" s="101"/>
      <c r="D1001" s="53"/>
      <c r="E1001" s="84"/>
    </row>
    <row r="1002" spans="3:5" ht="15.75" customHeight="1">
      <c r="C1002" s="101"/>
      <c r="D1002" s="53"/>
      <c r="E1002" s="84"/>
    </row>
    <row r="1003" spans="3:5" ht="15.75" customHeight="1">
      <c r="C1003" s="101"/>
      <c r="D1003" s="53"/>
      <c r="E1003" s="84"/>
    </row>
    <row r="1004" spans="3:5" ht="15.75" customHeight="1">
      <c r="C1004" s="101"/>
      <c r="D1004" s="53"/>
      <c r="E1004" s="84"/>
    </row>
  </sheetData>
  <hyperlinks>
    <hyperlink ref="B2" r:id="rId1" display="http://www.fool.com/investing/general/2014/03/29/tiered-pricing-is-the-better-option-for-amazon-pri.aspx"/>
    <hyperlink ref="C2" r:id="rId2" display="http://www.cnet.com/news/an-amazon-prime-price-bump-means-fist-pumps-at-netflix/"/>
    <hyperlink ref="D2" r:id="rId3" display="http://www.cnet.com/news/an-amazon-prime-price-bump-means-fist-pumps-at-netflix/"/>
    <hyperlink ref="E2" r:id="rId4" display="http://www.engadget.com/2014/03/29/amazons-puzzling-prime-directive/"/>
    <hyperlink ref="F2" r:id="rId5" location=".UzgeQ0KSwX0" display="http://investorplace.com/2014/03/amazon-prime-streaming-video/ - .UzgeQ0KSwX0"/>
    <hyperlink ref="B3" r:id="rId6" display="http://blog.distrify.com/post/74070202536/distrify-partners-with-the-metro"/>
    <hyperlink ref="C3" r:id="rId7" display="http://www.hollywoodreporter.com/news/vod-service-distrify-partners-tank-664449"/>
    <hyperlink ref="D3" r:id="rId8" display="http://www.indiewire.com/article/in-the-u-k-news-bskyb-pacts-with-miramax-and-distrify-partners-with-the-bfi"/>
    <hyperlink ref="E3" r:id="rId9" display="http://www.scottish-enterprise.com/se/home/resources/case-studies/def/distrify"/>
    <hyperlink ref="F3" r:id="rId10" display="http://support.distrify.com/"/>
    <hyperlink ref="G3" r:id="rId11" display="http://support.distrify.com/customer/portal/articles/264109-can-i-geo-block-my-film-so-it-s-only-available-in-certain-countries-"/>
    <hyperlink ref="H3" r:id="rId12" display="http://www.docmovies.com/index.php?option=com_content&amp;view=article&amp;id=262:great-news-for-filmmakers-distrify-releases-digital-distribution-numbers-&amp;catid=2:news"/>
    <hyperlink ref="B4" r:id="rId13" display="http://www.deadline.com/2014/01/ted-hope-takes-ceo-post-at-fandor-subscription-vod-service-for-indie-films/"/>
    <hyperlink ref="C4" r:id="rId14" display="http://www.fandor.com/company/partners"/>
    <hyperlink ref="D4" r:id="rId15" display="http://www.fandor.com/festivals"/>
    <hyperlink ref="E4" r:id="rId16" display="http://bits.blogs.nytimes.com/2011/03/09/hoping-to-be-the-netflix-for-the-sundance-crowd"/>
    <hyperlink ref="F4" r:id="rId17"/>
    <hyperlink ref="B5" r:id="rId18"/>
    <hyperlink ref="C5" r:id="rId19"/>
    <hyperlink ref="B6" r:id="rId20" location=".UxjBfUJdUX0" display="http://filmmakermagazine.com/63810-indieflixs-scilla-andreen-announces-royalty-pool-minutes/ - .UxjBfUJdUX0"/>
    <hyperlink ref="C6" r:id="rId21" display="http://variety.com/2013/digital/news/indieflix-trying-to-make-filmmakers-money-one-app-at-a-time-1200329215/"/>
    <hyperlink ref="D6" r:id="rId22" display="http://www.glassdoor.com/Reviews/IndieFlix-Reviews-E579400.htm"/>
    <hyperlink ref="E6" r:id="rId23" display="http://cdn.indieflix.com/press/press-articles/Once-It-Was-Direct-to-Video.pdf"/>
    <hyperlink ref="B7" r:id="rId24" display="http://movac.co.nz/2013/11/21/online-independent-film-marketplace-indiereign-partners-with-indiegogo-the-worlds-largest-global-crowdfunding-platform/"/>
    <hyperlink ref="C7" r:id="rId25" display="http://www.stuff.co.nz/business/industries/7794236/Startup-aids-DIY-film-sales"/>
    <hyperlink ref="D7" r:id="rId26" display="http://www.nbr.co.nz/opinion/nz-startup-aims-disrupt-global-film-distribution"/>
    <hyperlink ref="E7" r:id="rId27" display="http://www.prweb.com/releases/2012/10/prweb9996259.htm"/>
    <hyperlink ref="F7" r:id="rId28" display="http://www.indiegogo.com/partners/indiereign"/>
    <hyperlink ref="B8" r:id="rId29" display="http://en.wikipedia.org/wiki/MUBI"/>
    <hyperlink ref="C8" r:id="rId30" display="http://www.alexa.com/siteinfo/mubi.com"/>
    <hyperlink ref="D8" r:id="rId31" display="http://www.angelnews.co.uk/article.jsf?articleId=15537"/>
    <hyperlink ref="E8" r:id="rId32" display="https://angel.co/jobs?slug=white-star-capital&amp;startup_id=780"/>
    <hyperlink ref="G8" r:id="rId33" display="http://www.technewsworld.com/story/If-Youre-a-Cinephile-Youll-Love-Mubi---if-Not-It-May-Make-You-One-79060.html"/>
    <hyperlink ref="B9" r:id="rId34" display="http://www.france24.com/en/20140325-netflix-french-market-despite-protectionist-cultural-exception-internet-streaming/"/>
    <hyperlink ref="C9" r:id="rId35"/>
    <hyperlink ref="D9" r:id="rId36" display="http://www.phonandroid.com/pourquoi-larrivee-en-france-de-netflix-fait-autant-trembler-la-concurrence.html"/>
    <hyperlink ref="E9" r:id="rId37" display="http://www.frandroid.com/actualites-generales/202621_aurelie-filippetti-nest-pas-opposee-larrivee-netflix-en-france"/>
    <hyperlink ref="F9" r:id="rId38" display="http://www.frandroid.com/actualites-generales/194311_quels-enjeux-pour-netflix-en-france"/>
    <hyperlink ref="G9" r:id="rId39"/>
    <hyperlink ref="B10" r:id="rId40" display="http://nofilmschool.com/2013/04/reelhouse-self-distribution/"/>
    <hyperlink ref="C10" r:id="rId41"/>
    <hyperlink ref="D10" r:id="rId42" display="http://www.screenlight.tv/blog/2013/06/28/reelhouse-interview/"/>
    <hyperlink ref="E10" r:id="rId43" display="http://variety.com/2013/digital/news/warner-bros-kicks-off-test-in-startup-reelhouses-enhanced-digital-storefront-1200923528/"/>
    <hyperlink ref="F10" r:id="rId44" display="http://www.stockhouse.com/news/business-news/2014/02/25/gener8-media-c-gnr-snaps-up-majority-interest-reelhouse"/>
    <hyperlink ref="G10" r:id="rId45"/>
    <hyperlink ref="H10" r:id="rId46" display="http://nofilmschool.com/2013/12/reelhouse-now-offering-select-warner-brothers-films-navigating-studio-world/"/>
    <hyperlink ref="C11" r:id="rId47" display="http://en.wikipedia.org/wiki/SnagFilms"/>
    <hyperlink ref="B12" r:id="rId48" display="http://en.wikipedia.org/wiki/VHX"/>
    <hyperlink ref="C12" r:id="rId49" display="http://gigaom.com/2012/09/16/vhx-for-artists-now-open-for-distribution-and-disruption/"/>
    <hyperlink ref="D12" r:id="rId50" display="http://allthingsd.com/20130829/vhx-raises-3-million-more-for-its-sell-it-yourself-video-service/"/>
    <hyperlink ref="B13" r:id="rId51" display="http://marketingland.com/vimeo-reports-100-million-users-400k-paying-subscribers-65626"/>
    <hyperlink ref="C13" r:id="rId52" display="http://techcrunch.com/2014/01/07/vimeo-new-video-player/"/>
    <hyperlink ref="D13" r:id="rId53" display="http://techcrunch.com/2014/03/06/vimeo-10-million-fund/"/>
    <hyperlink ref="E13" r:id="rId54" display="http://www.hollywoodreporter.com/news/vimeo-demand-debut-13-toronto-670446"/>
    <hyperlink ref="B15" r:id="rId55" display="http://www.commentcamarche.net/news/5847500-bruno-delecour-president-de-filmo-tv-la-vod-ne-remplacera-pas-le-dvd"/>
    <hyperlink ref="C15" r:id="rId56" display="http://www.commeaucinema.com/showbiz/wild-bunch-lance-une-plateforme-de-vod-dediee-au-cinema,133342"/>
    <hyperlink ref="D15" r:id="rId57" display="http://www.lefigaro.fr/medias/2008/09/27/04002-20080927ARTFIG00217-filmotv-le-cinema-en-ligne-a-prix-casses-.php"/>
    <hyperlink ref="E15" r:id="rId58" display="http://fr.wikipedia.org/wiki/Filmo_TV"/>
    <hyperlink ref="F15" r:id="rId59" display="http://www.jeanmarcmorandini.com/article-19094-lancement-d-une-nouvelle-plateforme-de-vod-le-13-octobre.html"/>
    <hyperlink ref="G15" r:id="rId60" display="http://www.digitaltveurope.net/154692/french-vod-providers-team-up-ahead-of-possible-netflix-launch/"/>
    <hyperlink ref="B16" r:id="rId61" display="http://www.mousetrapfilms.com/The_MouseTrap_Solution.html"/>
    <hyperlink ref="C16" r:id="rId62" display="https://www.youtube.com/playlist?list=PLkS8-zu4jQ15gPCwc_Xceu5z3xaBEcTOb"/>
  </hyperlink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Business Info</vt:lpstr>
      <vt:lpstr>Filmmaker</vt:lpstr>
      <vt:lpstr>Viewer-Subscriber</vt:lpstr>
      <vt:lpstr>Links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Mark Swindle</cp:lastModifiedBy>
  <dcterms:modified xsi:type="dcterms:W3CDTF">2018-01-24T20:58:54Z</dcterms:modified>
</cp:coreProperties>
</file>